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5.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6.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7.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8.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9.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G:\共有ドライブ\●エコマーク事業部\■エコマーク商品認定基準\101～\501V2\Ver2.1_20220425（記入表印削除・分割）\"/>
    </mc:Choice>
  </mc:AlternateContent>
  <xr:revisionPtr revIDLastSave="0" documentId="13_ncr:1_{0E12DAFD-4992-4B75-A44F-EAD5C31A989C}" xr6:coauthVersionLast="47" xr6:coauthVersionMax="47" xr10:uidLastSave="{00000000-0000-0000-0000-000000000000}"/>
  <bookViews>
    <workbookView xWindow="820" yWindow="-110" windowWidth="18490" windowHeight="11020" tabRatio="852" xr2:uid="{00000000-000D-0000-FFFF-FFFF00000000}"/>
  </bookViews>
  <sheets>
    <sheet name="申込区分" sheetId="12" r:id="rId1"/>
    <sheet name="4-1商品" sheetId="20" r:id="rId2"/>
    <sheet name="4-2コミュニケーション" sheetId="24" r:id="rId3"/>
    <sheet name="4-3廃棄物" sheetId="29" r:id="rId4"/>
    <sheet name="4-4省エネ" sheetId="30" r:id="rId5"/>
    <sheet name="4-5物流" sheetId="26" r:id="rId6"/>
    <sheet name="4-6店舗運営" sheetId="27" r:id="rId7"/>
    <sheet name="マーク表示" sheetId="21" r:id="rId8"/>
    <sheet name="記入表1" sheetId="8" r:id="rId9"/>
  </sheets>
  <definedNames>
    <definedName name="_xlnm.Print_Area" localSheetId="1">'4-1商品'!$A$1:$H$40</definedName>
    <definedName name="_xlnm.Print_Area" localSheetId="2">'4-2コミュニケーション'!$A$1:$H$40</definedName>
    <definedName name="_xlnm.Print_Area" localSheetId="3">'4-3廃棄物'!$A$1:$H$41</definedName>
    <definedName name="_xlnm.Print_Area" localSheetId="4">'4-4省エネ'!$A$1:$H$41</definedName>
    <definedName name="_xlnm.Print_Area" localSheetId="5">'4-5物流'!$A$1:$H$40</definedName>
    <definedName name="_xlnm.Print_Area" localSheetId="6">'4-6店舗運営'!$A$1:$H$40</definedName>
    <definedName name="_xlnm.Print_Area" localSheetId="7">マーク表示!$A$1:$I$35</definedName>
    <definedName name="_xlnm.Print_Area" localSheetId="8">記入表1!$A$1:$L$45</definedName>
    <definedName name="_xlnm.Print_Area" localSheetId="0">申込区分!$A$1:$H$37</definedName>
    <definedName name="_xlnm.Print_Titles" localSheetId="1">'4-1商品'!$1:$3</definedName>
    <definedName name="_xlnm.Print_Titles" localSheetId="2">'4-2コミュニケーション'!$1:$3</definedName>
    <definedName name="_xlnm.Print_Titles" localSheetId="3">'4-3廃棄物'!$1:$3</definedName>
    <definedName name="_xlnm.Print_Titles" localSheetId="4">'4-4省エネ'!$1:$3</definedName>
    <definedName name="_xlnm.Print_Titles" localSheetId="5">'4-5物流'!$1:$3</definedName>
    <definedName name="_xlnm.Print_Titles" localSheetId="6">'4-6店舗運営'!$1:$3</definedName>
    <definedName name="コミュニケーション">INDIRECT(マーク表示!$J$7)</definedName>
    <definedName name="マネジメント">INDIRECT(マーク表示!$J$6)</definedName>
    <definedName name="省エネ">INDIRECT(マーク表示!$J$8)</definedName>
    <definedName name="省資源">INDIRECT(マーク表示!$J$5)</definedName>
    <definedName name="食材">INDIRECT(マーク表示!$J$4)</definedName>
    <definedName name="食品ロス">INDIRECT(マーク表示!$J$9)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26" l="1"/>
  <c r="L7" i="26"/>
  <c r="L6" i="26"/>
  <c r="L5" i="26"/>
  <c r="L4" i="26"/>
  <c r="L23" i="29"/>
  <c r="L19" i="29"/>
  <c r="L22" i="29"/>
  <c r="J19" i="29"/>
  <c r="L7" i="20"/>
  <c r="L8" i="20"/>
  <c r="L9" i="20"/>
  <c r="L10" i="20"/>
  <c r="E36" i="12" l="1"/>
  <c r="L12" i="20"/>
  <c r="E11" i="20"/>
  <c r="L11" i="20" s="1"/>
  <c r="J8" i="20"/>
  <c r="E8" i="20" s="1"/>
  <c r="D28" i="21" l="1"/>
  <c r="K33" i="21"/>
  <c r="K34" i="21"/>
  <c r="K35" i="21"/>
  <c r="K37" i="21"/>
  <c r="K38" i="21"/>
  <c r="K39" i="21"/>
  <c r="K40" i="21"/>
  <c r="K41" i="21"/>
  <c r="K28" i="21"/>
  <c r="K29" i="21"/>
  <c r="B29" i="20"/>
  <c r="K25" i="21" s="1"/>
  <c r="L33" i="30"/>
  <c r="L34" i="30"/>
  <c r="L32" i="30"/>
  <c r="L31" i="30"/>
  <c r="L30" i="30"/>
  <c r="L29" i="30"/>
  <c r="L28" i="30"/>
  <c r="L26" i="30"/>
  <c r="L15" i="30"/>
  <c r="L13" i="30"/>
  <c r="L23" i="30"/>
  <c r="L21" i="30"/>
  <c r="L19" i="30"/>
  <c r="L12" i="30"/>
  <c r="L10" i="30"/>
  <c r="L9" i="30"/>
  <c r="L7" i="30"/>
  <c r="L34" i="29"/>
  <c r="L32" i="29"/>
  <c r="L31" i="29"/>
  <c r="L29" i="29"/>
  <c r="L28" i="29"/>
  <c r="L26" i="29"/>
  <c r="L17" i="29"/>
  <c r="L15" i="29"/>
  <c r="L14" i="29"/>
  <c r="L9" i="29"/>
  <c r="L7" i="29"/>
  <c r="L13" i="29"/>
  <c r="L12" i="29"/>
  <c r="L11" i="29"/>
  <c r="L10" i="29"/>
  <c r="L33" i="26"/>
  <c r="L32" i="26"/>
  <c r="L31" i="26"/>
  <c r="L30" i="26"/>
  <c r="L29" i="26"/>
  <c r="L28" i="26"/>
  <c r="L27" i="26"/>
  <c r="L25" i="26"/>
  <c r="L12" i="26"/>
  <c r="L10" i="26"/>
  <c r="L24" i="26"/>
  <c r="L22" i="26"/>
  <c r="L21" i="26"/>
  <c r="L19" i="26"/>
  <c r="L9" i="26"/>
  <c r="L18" i="26"/>
  <c r="L17" i="26"/>
  <c r="L16" i="26"/>
  <c r="L15" i="26"/>
  <c r="L14" i="26"/>
  <c r="L13" i="26"/>
  <c r="L33" i="27"/>
  <c r="L31" i="27"/>
  <c r="L30" i="27"/>
  <c r="L29" i="27"/>
  <c r="L28" i="27"/>
  <c r="L27" i="27"/>
  <c r="L25" i="27"/>
  <c r="L24" i="27"/>
  <c r="L23" i="27"/>
  <c r="L22" i="27"/>
  <c r="L21" i="27"/>
  <c r="L20" i="27"/>
  <c r="L19" i="27"/>
  <c r="L18" i="27"/>
  <c r="L17" i="27"/>
  <c r="L16" i="27"/>
  <c r="L9" i="27"/>
  <c r="L7" i="27"/>
  <c r="L15" i="27"/>
  <c r="L13" i="27"/>
  <c r="L12" i="27"/>
  <c r="L10" i="27"/>
  <c r="L33" i="24"/>
  <c r="L31" i="24"/>
  <c r="L30" i="24"/>
  <c r="L29" i="24"/>
  <c r="L28" i="24"/>
  <c r="L27" i="24"/>
  <c r="L25" i="24"/>
  <c r="L15" i="24"/>
  <c r="L13" i="24"/>
  <c r="L9" i="24"/>
  <c r="L7" i="24"/>
  <c r="L24" i="24"/>
  <c r="L22" i="24"/>
  <c r="L21" i="24"/>
  <c r="L19" i="24"/>
  <c r="L12" i="24"/>
  <c r="L10" i="24"/>
  <c r="L18" i="24"/>
  <c r="L16" i="24"/>
  <c r="L16" i="20"/>
  <c r="L18" i="20"/>
  <c r="L19" i="20"/>
  <c r="L21" i="20"/>
  <c r="L22" i="20"/>
  <c r="L24" i="20"/>
  <c r="L25" i="20"/>
  <c r="L27" i="20"/>
  <c r="L28" i="20"/>
  <c r="L30" i="20"/>
  <c r="L31" i="20"/>
  <c r="L33" i="20"/>
  <c r="E4" i="30" l="1"/>
  <c r="E4" i="29"/>
  <c r="E4" i="27"/>
  <c r="E4" i="24"/>
  <c r="E4" i="20"/>
  <c r="D10" i="21"/>
  <c r="J25" i="29"/>
  <c r="J24" i="29"/>
  <c r="J16" i="29" l="1"/>
  <c r="B26" i="20"/>
  <c r="K24" i="21" s="1"/>
  <c r="K25" i="29" l="1"/>
  <c r="E12" i="29"/>
  <c r="J14" i="20"/>
  <c r="J15" i="20"/>
  <c r="J13" i="20"/>
  <c r="C25" i="12"/>
  <c r="J25" i="30"/>
  <c r="J24" i="30"/>
  <c r="J22" i="30"/>
  <c r="E18" i="30"/>
  <c r="E17" i="30"/>
  <c r="E16" i="30"/>
  <c r="L16" i="30" s="1"/>
  <c r="E25" i="29" l="1"/>
  <c r="L25" i="29" s="1"/>
  <c r="E24" i="29"/>
  <c r="L24" i="29" s="1"/>
  <c r="E13" i="20"/>
  <c r="E15" i="20"/>
  <c r="L15" i="20" s="1"/>
  <c r="E14" i="20"/>
  <c r="L14" i="20" s="1"/>
  <c r="K14" i="20"/>
  <c r="K25" i="30"/>
  <c r="E24" i="30" s="1"/>
  <c r="L24" i="30" s="1"/>
  <c r="L13" i="20" l="1"/>
  <c r="E25" i="30"/>
  <c r="L25" i="30" s="1"/>
  <c r="E22" i="30"/>
  <c r="L22" i="30" s="1"/>
  <c r="J21" i="29" l="1"/>
  <c r="J18" i="29"/>
  <c r="J20" i="29"/>
  <c r="K20" i="29" l="1"/>
  <c r="J22" i="29"/>
  <c r="E22" i="29" s="1"/>
  <c r="E26" i="26"/>
  <c r="E20" i="27"/>
  <c r="E8" i="27"/>
  <c r="E5" i="21"/>
  <c r="E14" i="24"/>
  <c r="L14" i="24" s="1"/>
  <c r="E8" i="24"/>
  <c r="L8" i="24" l="1"/>
  <c r="L8" i="27"/>
  <c r="E18" i="29"/>
  <c r="L18" i="29" s="1"/>
  <c r="E19" i="29"/>
  <c r="L26" i="26"/>
  <c r="E16" i="29"/>
  <c r="E21" i="29"/>
  <c r="L21" i="29" s="1"/>
  <c r="E20" i="29"/>
  <c r="L20" i="29" s="1"/>
  <c r="E4" i="21"/>
  <c r="B32" i="20"/>
  <c r="K26" i="21" s="1"/>
  <c r="C24" i="12"/>
  <c r="L16" i="29" l="1"/>
  <c r="B26" i="24"/>
  <c r="K27" i="21" s="1"/>
  <c r="B27" i="30" l="1"/>
  <c r="B33" i="30"/>
  <c r="B30" i="30"/>
  <c r="B33" i="29" l="1"/>
  <c r="K32" i="21" s="1"/>
  <c r="B30" i="29"/>
  <c r="K31" i="21" s="1"/>
  <c r="B27" i="29"/>
  <c r="K30" i="21" s="1"/>
  <c r="B32" i="26"/>
  <c r="B29" i="26"/>
  <c r="B26" i="26"/>
  <c r="K36" i="21" s="1"/>
  <c r="B32" i="27"/>
  <c r="B29" i="27"/>
  <c r="B26" i="27"/>
  <c r="B32" i="24"/>
  <c r="B29" i="24"/>
  <c r="N43" i="8" l="1"/>
  <c r="E23" i="20" l="1"/>
  <c r="L23" i="20" l="1"/>
  <c r="N34" i="8"/>
  <c r="N33" i="8"/>
  <c r="N35" i="8"/>
  <c r="N32" i="8"/>
  <c r="A44" i="8" l="1"/>
  <c r="E14" i="30"/>
  <c r="L14" i="30" s="1"/>
  <c r="E20" i="30"/>
  <c r="L20" i="30" s="1"/>
  <c r="E11" i="30"/>
  <c r="L11" i="30" s="1"/>
  <c r="E8" i="30"/>
  <c r="L8" i="30" l="1"/>
  <c r="E8" i="29"/>
  <c r="L8" i="29" s="1"/>
  <c r="E14" i="29"/>
  <c r="E10" i="29"/>
  <c r="E5" i="26"/>
  <c r="E14" i="26"/>
  <c r="E17" i="26"/>
  <c r="E8" i="26"/>
  <c r="E20" i="26"/>
  <c r="L20" i="26" s="1"/>
  <c r="E23" i="26"/>
  <c r="E11" i="26"/>
  <c r="L11" i="26" s="1"/>
  <c r="L23" i="26" l="1"/>
  <c r="E6" i="21"/>
  <c r="E9" i="21"/>
  <c r="E33" i="30"/>
  <c r="E30" i="30"/>
  <c r="E27" i="30"/>
  <c r="E33" i="29"/>
  <c r="L33" i="29" s="1"/>
  <c r="E30" i="29"/>
  <c r="L30" i="29" s="1"/>
  <c r="E27" i="29"/>
  <c r="E29" i="26"/>
  <c r="L27" i="30" l="1"/>
  <c r="E2" i="30"/>
  <c r="L3" i="26"/>
  <c r="E19" i="21" s="1"/>
  <c r="L27" i="29"/>
  <c r="E2" i="29"/>
  <c r="F6" i="21" s="1"/>
  <c r="G6" i="21"/>
  <c r="G7" i="21"/>
  <c r="L3" i="30" l="1"/>
  <c r="E18" i="21" s="1"/>
  <c r="L3" i="29"/>
  <c r="E17" i="21" s="1"/>
  <c r="H6" i="21"/>
  <c r="E32" i="27"/>
  <c r="L32" i="27" s="1"/>
  <c r="E29" i="27"/>
  <c r="E26" i="27"/>
  <c r="L26" i="27" s="1"/>
  <c r="E23" i="27"/>
  <c r="E17" i="27"/>
  <c r="E14" i="27"/>
  <c r="L14" i="27" s="1"/>
  <c r="E11" i="27"/>
  <c r="E32" i="24"/>
  <c r="L32" i="24" s="1"/>
  <c r="E29" i="24"/>
  <c r="E26" i="24"/>
  <c r="L26" i="24" s="1"/>
  <c r="E23" i="24"/>
  <c r="L23" i="24" s="1"/>
  <c r="E20" i="24"/>
  <c r="L20" i="24" s="1"/>
  <c r="E11" i="24"/>
  <c r="E17" i="24"/>
  <c r="L17" i="24" s="1"/>
  <c r="E32" i="20"/>
  <c r="L32" i="20" s="1"/>
  <c r="E29" i="20"/>
  <c r="L29" i="20" s="1"/>
  <c r="E26" i="20"/>
  <c r="E17" i="20"/>
  <c r="E20" i="20"/>
  <c r="L20" i="20" s="1"/>
  <c r="L11" i="27" l="1"/>
  <c r="L3" i="27" s="1"/>
  <c r="E2" i="27"/>
  <c r="F9" i="21" s="1"/>
  <c r="L11" i="24"/>
  <c r="L3" i="24" s="1"/>
  <c r="E16" i="21" s="1"/>
  <c r="E2" i="24"/>
  <c r="L17" i="20"/>
  <c r="E2" i="20"/>
  <c r="E20" i="21"/>
  <c r="I6" i="21"/>
  <c r="J17" i="21"/>
  <c r="L26" i="20"/>
  <c r="G9" i="21"/>
  <c r="G5" i="21"/>
  <c r="G4" i="21"/>
  <c r="L3" i="20" l="1"/>
  <c r="E15" i="21" s="1"/>
  <c r="H9" i="21"/>
  <c r="J20" i="21" s="1"/>
  <c r="F5" i="21"/>
  <c r="F7" i="21"/>
  <c r="I9" i="21" l="1"/>
  <c r="H5" i="21"/>
  <c r="E7" i="21"/>
  <c r="I5" i="21" l="1"/>
  <c r="J16" i="21"/>
  <c r="H7" i="21"/>
  <c r="J18" i="21" s="1"/>
  <c r="I7" i="21" l="1"/>
  <c r="E32" i="26"/>
  <c r="F4" i="21"/>
  <c r="E2" i="26" l="1"/>
  <c r="F8" i="21" s="1"/>
  <c r="H8" i="21" s="1"/>
  <c r="H4" i="21"/>
  <c r="G8" i="21"/>
  <c r="I8" i="21" l="1"/>
  <c r="J19" i="21"/>
  <c r="I4" i="21"/>
  <c r="J15" i="21"/>
  <c r="H10" i="21"/>
  <c r="F11" i="21" s="1"/>
  <c r="J13"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事務局</author>
  </authors>
  <commentList>
    <comment ref="A22" authorId="0" shapeId="0" xr:uid="{00000000-0006-0000-0800-000001000000}">
      <text>
        <r>
          <rPr>
            <sz val="9"/>
            <color indexed="81"/>
            <rFont val="MS P ゴシック"/>
            <family val="3"/>
            <charset val="128"/>
          </rPr>
          <t>産業廃棄物の委託契約、マニフェスト交付、確認義務など</t>
        </r>
      </text>
    </comment>
    <comment ref="G22" authorId="0" shapeId="0" xr:uid="{00000000-0006-0000-0800-000002000000}">
      <text>
        <r>
          <rPr>
            <sz val="9"/>
            <color indexed="81"/>
            <rFont val="MS P ゴシック"/>
            <family val="3"/>
            <charset val="128"/>
          </rPr>
          <t>定期報告義務など</t>
        </r>
      </text>
    </comment>
    <comment ref="A23" authorId="0" shapeId="0" xr:uid="{00000000-0006-0000-0800-000003000000}">
      <text>
        <r>
          <rPr>
            <sz val="9"/>
            <color indexed="81"/>
            <rFont val="MS P ゴシック"/>
            <family val="3"/>
            <charset val="128"/>
          </rPr>
          <t>再商品化義務など</t>
        </r>
      </text>
    </comment>
    <comment ref="G23" authorId="0" shapeId="0" xr:uid="{00000000-0006-0000-0800-000004000000}">
      <text>
        <r>
          <rPr>
            <sz val="9"/>
            <color indexed="81"/>
            <rFont val="MS P ゴシック"/>
            <family val="3"/>
            <charset val="128"/>
          </rPr>
          <t>引取義務、引渡義務、収集運搬料金の公表・応答義務、管理票の交付・管理・保管等義務など</t>
        </r>
      </text>
    </comment>
    <comment ref="A24" authorId="0" shapeId="0" xr:uid="{00000000-0006-0000-0800-000005000000}">
      <text>
        <r>
          <rPr>
            <sz val="9"/>
            <color indexed="81"/>
            <rFont val="MS P ゴシック"/>
            <family val="3"/>
            <charset val="128"/>
          </rPr>
          <t>定期報告義務など</t>
        </r>
      </text>
    </comment>
    <comment ref="G24" authorId="0" shapeId="0" xr:uid="{00000000-0006-0000-0800-000006000000}">
      <text>
        <r>
          <rPr>
            <sz val="9"/>
            <color indexed="81"/>
            <rFont val="MS P ゴシック"/>
            <family val="3"/>
            <charset val="128"/>
          </rPr>
          <t>機器の点検実施、フロン類の漏えい量算定・報告義務など</t>
        </r>
      </text>
    </comment>
    <comment ref="A25" authorId="0" shapeId="0" xr:uid="{00000000-0006-0000-0800-000007000000}">
      <text>
        <r>
          <rPr>
            <sz val="9"/>
            <color indexed="81"/>
            <rFont val="MS P ゴシック"/>
            <family val="3"/>
            <charset val="128"/>
          </rPr>
          <t>排水基準順守など</t>
        </r>
      </text>
    </comment>
    <comment ref="G25" authorId="0" shapeId="0" xr:uid="{00000000-0006-0000-0800-000008000000}">
      <text>
        <r>
          <rPr>
            <sz val="9"/>
            <color indexed="81"/>
            <rFont val="MS P ゴシック"/>
            <family val="3"/>
            <charset val="128"/>
          </rPr>
          <t>排水基準順守など</t>
        </r>
      </text>
    </comment>
  </commentList>
</comments>
</file>

<file path=xl/sharedStrings.xml><?xml version="1.0" encoding="utf-8"?>
<sst xmlns="http://schemas.openxmlformats.org/spreadsheetml/2006/main" count="709" uniqueCount="458">
  <si>
    <t>No.</t>
  </si>
  <si>
    <r>
      <rPr>
        <sz val="10"/>
        <color theme="1"/>
        <rFont val="ＭＳ Ｐゴシック"/>
        <family val="3"/>
        <charset val="128"/>
      </rPr>
      <t>項目</t>
    </r>
  </si>
  <si>
    <r>
      <rPr>
        <sz val="10.5"/>
        <color theme="1"/>
        <rFont val="ＭＳ Ｐゴシック"/>
        <family val="3"/>
        <charset val="128"/>
      </rPr>
      <t>　　エコマーク事務局　御中</t>
    </r>
  </si>
  <si>
    <r>
      <t>1)</t>
    </r>
    <r>
      <rPr>
        <sz val="10"/>
        <color theme="1"/>
        <rFont val="ＭＳ Ｐゴシック"/>
        <family val="3"/>
        <charset val="128"/>
      </rPr>
      <t>工場が立地している地域に関係する環境法規等の一覧</t>
    </r>
  </si>
  <si>
    <r>
      <t>3)</t>
    </r>
    <r>
      <rPr>
        <sz val="10"/>
        <color theme="1"/>
        <rFont val="ＭＳ Ｐゴシック"/>
        <family val="3"/>
        <charset val="128"/>
      </rPr>
      <t>記録文書の保管について定めたもの</t>
    </r>
  </si>
  <si>
    <r>
      <t>b.</t>
    </r>
    <r>
      <rPr>
        <sz val="10"/>
        <color theme="1"/>
        <rFont val="ＭＳ Ｐゴシック"/>
        <family val="3"/>
        <charset val="128"/>
      </rPr>
      <t>環境法規等の順守に関する管理体制についての次の</t>
    </r>
    <r>
      <rPr>
        <sz val="10"/>
        <color theme="1"/>
        <rFont val="Arial"/>
        <family val="2"/>
      </rPr>
      <t>1)</t>
    </r>
    <r>
      <rPr>
        <sz val="10"/>
        <color theme="1"/>
        <rFont val="ＭＳ Ｐゴシック"/>
        <family val="3"/>
        <charset val="128"/>
      </rPr>
      <t>～</t>
    </r>
    <r>
      <rPr>
        <sz val="10"/>
        <color theme="1"/>
        <rFont val="Arial"/>
        <family val="2"/>
      </rPr>
      <t>5)</t>
    </r>
    <r>
      <rPr>
        <sz val="10"/>
        <color theme="1"/>
        <rFont val="ＭＳ Ｐゴシック"/>
        <family val="3"/>
        <charset val="128"/>
      </rPr>
      <t>の資料</t>
    </r>
    <r>
      <rPr>
        <sz val="10"/>
        <color theme="1"/>
        <rFont val="Arial"/>
        <family val="2"/>
      </rPr>
      <t>(</t>
    </r>
    <r>
      <rPr>
        <sz val="10"/>
        <color theme="1"/>
        <rFont val="ＭＳ Ｐゴシック"/>
        <family val="3"/>
        <charset val="128"/>
      </rPr>
      <t>記録文書の写し等</t>
    </r>
    <r>
      <rPr>
        <sz val="10"/>
        <color theme="1"/>
        <rFont val="Arial"/>
        <family val="2"/>
      </rPr>
      <t>)</t>
    </r>
  </si>
  <si>
    <r>
      <t>2)</t>
    </r>
    <r>
      <rPr>
        <sz val="10"/>
        <color theme="1"/>
        <rFont val="ＭＳ Ｐゴシック"/>
        <family val="3"/>
        <charset val="128"/>
      </rPr>
      <t>実施体制</t>
    </r>
    <r>
      <rPr>
        <sz val="10"/>
        <color theme="1"/>
        <rFont val="Arial"/>
        <family val="2"/>
      </rPr>
      <t>(</t>
    </r>
    <r>
      <rPr>
        <sz val="10"/>
        <color theme="1"/>
        <rFont val="ＭＳ Ｐゴシック"/>
        <family val="3"/>
        <charset val="128"/>
      </rPr>
      <t>組織図に役割等を記したもの</t>
    </r>
    <r>
      <rPr>
        <sz val="10"/>
        <color theme="1"/>
        <rFont val="Arial"/>
        <family val="2"/>
      </rPr>
      <t>)</t>
    </r>
  </si>
  <si>
    <r>
      <t>4)</t>
    </r>
    <r>
      <rPr>
        <sz val="10"/>
        <color theme="1"/>
        <rFont val="ＭＳ Ｐゴシック"/>
        <family val="3"/>
        <charset val="128"/>
      </rPr>
      <t>再発防止策</t>
    </r>
    <r>
      <rPr>
        <sz val="10"/>
        <color theme="1"/>
        <rFont val="Arial"/>
        <family val="2"/>
      </rPr>
      <t>(</t>
    </r>
    <r>
      <rPr>
        <sz val="10"/>
        <color theme="1"/>
        <rFont val="ＭＳ Ｐゴシック"/>
        <family val="3"/>
        <charset val="128"/>
      </rPr>
      <t>今後の予防策</t>
    </r>
    <r>
      <rPr>
        <sz val="10"/>
        <color theme="1"/>
        <rFont val="Arial"/>
        <family val="2"/>
      </rPr>
      <t>)</t>
    </r>
  </si>
  <si>
    <r>
      <t>5)</t>
    </r>
    <r>
      <rPr>
        <sz val="10"/>
        <color theme="1"/>
        <rFont val="ＭＳ Ｐゴシック"/>
        <family val="3"/>
        <charset val="128"/>
      </rPr>
      <t>再発防止策に基づく実施状況</t>
    </r>
    <r>
      <rPr>
        <sz val="10"/>
        <color theme="1"/>
        <rFont val="Arial"/>
        <family val="2"/>
      </rPr>
      <t>(</t>
    </r>
    <r>
      <rPr>
        <sz val="10"/>
        <color theme="1"/>
        <rFont val="ＭＳ Ｐゴシック"/>
        <family val="3"/>
        <charset val="128"/>
      </rPr>
      <t>順守状況として立入検査等のチェック結果</t>
    </r>
    <r>
      <rPr>
        <sz val="10"/>
        <color theme="1"/>
        <rFont val="Arial"/>
        <family val="2"/>
      </rPr>
      <t>)</t>
    </r>
  </si>
  <si>
    <r>
      <rPr>
        <sz val="10"/>
        <color theme="1"/>
        <rFont val="ＭＳ Ｐゴシック"/>
        <family val="3"/>
        <charset val="128"/>
      </rPr>
      <t>以上</t>
    </r>
  </si>
  <si>
    <t>過去に環境法規等に違反があり、まだ改善等がはかられていません。</t>
    <phoneticPr fontId="1"/>
  </si>
  <si>
    <r>
      <rPr>
        <b/>
        <sz val="10"/>
        <color theme="1"/>
        <rFont val="ＭＳ Ｐゴシック"/>
        <family val="3"/>
        <charset val="128"/>
      </rPr>
      <t>２．本証明書の発行日より以前の環境法規等の順守状況は以下の通りであることを証明します。</t>
    </r>
  </si>
  <si>
    <r>
      <rPr>
        <sz val="10"/>
        <color theme="1"/>
        <rFont val="ＭＳ Ｐゴシック"/>
        <family val="3"/>
        <charset val="128"/>
      </rPr>
      <t>＜付属証明書の作成方法＞</t>
    </r>
  </si>
  <si>
    <t>申込日：</t>
    <rPh sb="0" eb="1">
      <t>モウ</t>
    </rPh>
    <rPh sb="1" eb="2">
      <t>コ</t>
    </rPh>
    <rPh sb="2" eb="3">
      <t>ビ</t>
    </rPh>
    <phoneticPr fontId="1"/>
  </si>
  <si>
    <t>(1)</t>
    <phoneticPr fontId="1"/>
  </si>
  <si>
    <t>(5)</t>
  </si>
  <si>
    <t>(6)</t>
  </si>
  <si>
    <t>(7)</t>
  </si>
  <si>
    <t>(8)</t>
  </si>
  <si>
    <t>(9)</t>
  </si>
  <si>
    <t>(10)</t>
  </si>
  <si>
    <t>適合有無</t>
    <rPh sb="0" eb="2">
      <t>テキゴウ</t>
    </rPh>
    <rPh sb="2" eb="4">
      <t>ウム</t>
    </rPh>
    <phoneticPr fontId="1"/>
  </si>
  <si>
    <t>ポイント</t>
    <phoneticPr fontId="1"/>
  </si>
  <si>
    <t>申込区分</t>
    <rPh sb="0" eb="2">
      <t>モウシコミ</t>
    </rPh>
    <rPh sb="2" eb="4">
      <t>クブン</t>
    </rPh>
    <phoneticPr fontId="1"/>
  </si>
  <si>
    <t>⇒記入表1</t>
    <rPh sb="1" eb="3">
      <t>キニュウ</t>
    </rPh>
    <rPh sb="3" eb="4">
      <t>ヒョウ</t>
    </rPh>
    <phoneticPr fontId="1"/>
  </si>
  <si>
    <t>記入日：</t>
    <rPh sb="0" eb="2">
      <t>キニュウ</t>
    </rPh>
    <rPh sb="2" eb="3">
      <t>ビ</t>
    </rPh>
    <phoneticPr fontId="1"/>
  </si>
  <si>
    <t>（審査前の合計ポイント数）</t>
    <rPh sb="1" eb="3">
      <t>シンサ</t>
    </rPh>
    <rPh sb="3" eb="4">
      <t>マエ</t>
    </rPh>
    <rPh sb="5" eb="7">
      <t>ゴウケイ</t>
    </rPh>
    <rPh sb="11" eb="12">
      <t>スウ</t>
    </rPh>
    <phoneticPr fontId="1"/>
  </si>
  <si>
    <t>基準への適合状況</t>
    <rPh sb="0" eb="2">
      <t>キジュン</t>
    </rPh>
    <rPh sb="4" eb="6">
      <t>テキゴウ</t>
    </rPh>
    <rPh sb="6" eb="8">
      <t>ジョウキョウ</t>
    </rPh>
    <phoneticPr fontId="1"/>
  </si>
  <si>
    <t>評価カテゴリー</t>
  </si>
  <si>
    <t>4-1.</t>
    <phoneticPr fontId="1"/>
  </si>
  <si>
    <t>4-2.</t>
  </si>
  <si>
    <t>4-3.</t>
  </si>
  <si>
    <t>4-4.</t>
  </si>
  <si>
    <t>4-5.</t>
  </si>
  <si>
    <t>4-6.</t>
  </si>
  <si>
    <t>ポイント</t>
    <phoneticPr fontId="1"/>
  </si>
  <si>
    <t>記入欄</t>
  </si>
  <si>
    <t>(11)</t>
    <phoneticPr fontId="1"/>
  </si>
  <si>
    <t>(13)</t>
    <phoneticPr fontId="1"/>
  </si>
  <si>
    <t>(18)</t>
    <phoneticPr fontId="1"/>
  </si>
  <si>
    <t>(19)</t>
    <phoneticPr fontId="1"/>
  </si>
  <si>
    <t>(20)</t>
    <phoneticPr fontId="1"/>
  </si>
  <si>
    <t>店舗住所：</t>
    <rPh sb="0" eb="2">
      <t>テンポ</t>
    </rPh>
    <rPh sb="2" eb="4">
      <t>ジュウショ</t>
    </rPh>
    <phoneticPr fontId="1"/>
  </si>
  <si>
    <t>電話番号：</t>
    <rPh sb="0" eb="2">
      <t>デンワ</t>
    </rPh>
    <rPh sb="2" eb="4">
      <t>バンゴウ</t>
    </rPh>
    <phoneticPr fontId="1"/>
  </si>
  <si>
    <t>環境　太郎</t>
    <rPh sb="0" eb="2">
      <t>カンキョウ</t>
    </rPh>
    <rPh sb="3" eb="5">
      <t>タロウ</t>
    </rPh>
    <phoneticPr fontId="1"/>
  </si>
  <si>
    <t>基準内容</t>
    <rPh sb="2" eb="4">
      <t>ナイヨウ</t>
    </rPh>
    <phoneticPr fontId="1"/>
  </si>
  <si>
    <t>株式会社日本環境協会</t>
    <rPh sb="0" eb="2">
      <t>カブシキ</t>
    </rPh>
    <rPh sb="2" eb="4">
      <t>カイシャ</t>
    </rPh>
    <rPh sb="4" eb="6">
      <t>ニホン</t>
    </rPh>
    <rPh sb="6" eb="8">
      <t>カンキョウ</t>
    </rPh>
    <rPh sb="8" eb="10">
      <t>キョウカイ</t>
    </rPh>
    <phoneticPr fontId="1"/>
  </si>
  <si>
    <t>例：株式会社日本環境協会</t>
    <rPh sb="0" eb="1">
      <t>レイ</t>
    </rPh>
    <rPh sb="2" eb="4">
      <t>カブシキ</t>
    </rPh>
    <rPh sb="4" eb="6">
      <t>カイシャ</t>
    </rPh>
    <rPh sb="6" eb="8">
      <t>ニホン</t>
    </rPh>
    <rPh sb="8" eb="10">
      <t>カンキョウ</t>
    </rPh>
    <rPh sb="10" eb="12">
      <t>キョウカイ</t>
    </rPh>
    <phoneticPr fontId="1"/>
  </si>
  <si>
    <t>店舗の省エネと節水</t>
    <rPh sb="0" eb="2">
      <t>テンポ</t>
    </rPh>
    <phoneticPr fontId="1"/>
  </si>
  <si>
    <r>
      <rPr>
        <b/>
        <u/>
        <sz val="14"/>
        <rFont val="ＭＳ Ｐゴシック"/>
        <family val="3"/>
        <charset val="128"/>
      </rPr>
      <t>環境法規等順守証明書</t>
    </r>
  </si>
  <si>
    <r>
      <rPr>
        <sz val="10"/>
        <rFont val="ＭＳ Ｐゴシック"/>
        <family val="3"/>
        <charset val="128"/>
      </rPr>
      <t>　　　</t>
    </r>
  </si>
  <si>
    <r>
      <t xml:space="preserve">* </t>
    </r>
    <r>
      <rPr>
        <sz val="10"/>
        <rFont val="ＭＳ Ｐゴシック"/>
        <family val="3"/>
        <charset val="128"/>
      </rPr>
      <t>本証明書の発行日は、エコマークへの申込日より</t>
    </r>
    <r>
      <rPr>
        <u/>
        <sz val="10"/>
        <rFont val="ＭＳ Ｐゴシック"/>
        <family val="3"/>
        <charset val="128"/>
      </rPr>
      <t>直近</t>
    </r>
    <r>
      <rPr>
        <u/>
        <sz val="10"/>
        <rFont val="Arial"/>
        <family val="2"/>
      </rPr>
      <t>3</t>
    </r>
    <r>
      <rPr>
        <u/>
        <sz val="10"/>
        <rFont val="ＭＳ Ｐゴシック"/>
        <family val="3"/>
        <charset val="128"/>
      </rPr>
      <t>ヶ月以内有効</t>
    </r>
  </si>
  <si>
    <r>
      <rPr>
        <sz val="10"/>
        <rFont val="ＭＳ Ｐゴシック"/>
        <family val="3"/>
        <charset val="128"/>
      </rPr>
      <t>下記の事項に適合していることを証明します。</t>
    </r>
  </si>
  <si>
    <r>
      <rPr>
        <sz val="10"/>
        <rFont val="ＭＳ Ｐゴシック"/>
        <family val="3"/>
        <charset val="128"/>
      </rPr>
      <t>記</t>
    </r>
  </si>
  <si>
    <t>店舗に関連する環境法規等の名称</t>
    <rPh sb="0" eb="2">
      <t>テンポ</t>
    </rPh>
    <phoneticPr fontId="1"/>
  </si>
  <si>
    <t>店舗はエコアクション21やISO14001などの第三者による環境マネジメントシステムの認証を受けている。</t>
    <phoneticPr fontId="1"/>
  </si>
  <si>
    <r>
      <t xml:space="preserve">2. </t>
    </r>
    <r>
      <rPr>
        <sz val="10"/>
        <color theme="1"/>
        <rFont val="Arial"/>
        <family val="2"/>
      </rPr>
      <t xml:space="preserve"> </t>
    </r>
    <r>
      <rPr>
        <sz val="10"/>
        <color theme="1"/>
        <rFont val="ＭＳ Ｐゴシック"/>
        <family val="3"/>
        <charset val="128"/>
      </rPr>
      <t>「適合有無」欄でチェックした項目について、基準を満たすことを証明できる資料、写真、説明文書などをご提出ください。</t>
    </r>
    <rPh sb="5" eb="7">
      <t>テキゴウ</t>
    </rPh>
    <rPh sb="7" eb="9">
      <t>ウム</t>
    </rPh>
    <rPh sb="18" eb="20">
      <t>コウモク</t>
    </rPh>
    <rPh sb="34" eb="36">
      <t>ショウメイ</t>
    </rPh>
    <phoneticPr fontId="1"/>
  </si>
  <si>
    <t>取り組み内容がわかる資料や説明文書を提出してください。</t>
    <rPh sb="0" eb="1">
      <t>ト</t>
    </rPh>
    <rPh sb="2" eb="3">
      <t>ク</t>
    </rPh>
    <rPh sb="4" eb="6">
      <t>ナイヨウ</t>
    </rPh>
    <rPh sb="10" eb="12">
      <t>シリョウ</t>
    </rPh>
    <rPh sb="13" eb="15">
      <t>セツメイ</t>
    </rPh>
    <rPh sb="15" eb="17">
      <t>ブンショ</t>
    </rPh>
    <rPh sb="18" eb="20">
      <t>テイシュツ</t>
    </rPh>
    <phoneticPr fontId="1"/>
  </si>
  <si>
    <t>申込店舗名（チェーン名）：</t>
    <rPh sb="0" eb="2">
      <t>モウシコミ</t>
    </rPh>
    <rPh sb="2" eb="4">
      <t>テンポ</t>
    </rPh>
    <rPh sb="4" eb="5">
      <t>メイ</t>
    </rPh>
    <rPh sb="10" eb="11">
      <t>メイ</t>
    </rPh>
    <phoneticPr fontId="1"/>
  </si>
  <si>
    <t>氏名：</t>
    <rPh sb="0" eb="2">
      <t>シメイ</t>
    </rPh>
    <phoneticPr fontId="1"/>
  </si>
  <si>
    <t>現地で確認します。</t>
    <rPh sb="0" eb="2">
      <t>ゲンチ</t>
    </rPh>
    <rPh sb="3" eb="5">
      <t>カクニン</t>
    </rPh>
    <phoneticPr fontId="1"/>
  </si>
  <si>
    <t>↑上へ</t>
    <rPh sb="1" eb="2">
      <t>ウエ</t>
    </rPh>
    <phoneticPr fontId="1"/>
  </si>
  <si>
    <t>省エネ型とわかるカタログや取扱説明書等の写しをご提出ください。</t>
    <rPh sb="0" eb="1">
      <t>ショウ</t>
    </rPh>
    <rPh sb="3" eb="4">
      <t>ガタ</t>
    </rPh>
    <rPh sb="13" eb="15">
      <t>トリアツカイ</t>
    </rPh>
    <rPh sb="15" eb="18">
      <t>セツメイショ</t>
    </rPh>
    <rPh sb="18" eb="19">
      <t>トウ</t>
    </rPh>
    <rPh sb="20" eb="21">
      <t>ウツ</t>
    </rPh>
    <rPh sb="24" eb="26">
      <t>テイシュツ</t>
    </rPh>
    <phoneticPr fontId="1"/>
  </si>
  <si>
    <t>環境への取り組みに関する基本方針(環境目標や行動計画)を定めている。</t>
    <phoneticPr fontId="1"/>
  </si>
  <si>
    <r>
      <t xml:space="preserve">* </t>
    </r>
    <r>
      <rPr>
        <sz val="10"/>
        <rFont val="ＭＳ Ｐゴシック"/>
        <family val="3"/>
        <charset val="128"/>
      </rPr>
      <t>本証明書の発行日は、エコマークへの申込日より</t>
    </r>
    <r>
      <rPr>
        <u/>
        <sz val="10"/>
        <rFont val="ＭＳ Ｐゴシック"/>
        <family val="3"/>
        <charset val="128"/>
      </rPr>
      <t>直近3か月以内有効</t>
    </r>
    <rPh sb="2" eb="3">
      <t>ホン</t>
    </rPh>
    <rPh sb="3" eb="6">
      <t>ショウメイショ</t>
    </rPh>
    <rPh sb="7" eb="9">
      <t>ハッコウ</t>
    </rPh>
    <rPh sb="9" eb="10">
      <t>ビ</t>
    </rPh>
    <rPh sb="19" eb="21">
      <t>モウシコミ</t>
    </rPh>
    <rPh sb="21" eb="22">
      <t>ビ</t>
    </rPh>
    <rPh sb="24" eb="26">
      <t>チョッキン</t>
    </rPh>
    <rPh sb="28" eb="29">
      <t>ゲツ</t>
    </rPh>
    <rPh sb="29" eb="31">
      <t>イナイ</t>
    </rPh>
    <rPh sb="31" eb="33">
      <t>ユウコウ</t>
    </rPh>
    <phoneticPr fontId="1"/>
  </si>
  <si>
    <t>水質汚濁防止法</t>
    <rPh sb="0" eb="2">
      <t>スイシツ</t>
    </rPh>
    <rPh sb="2" eb="4">
      <t>オダク</t>
    </rPh>
    <rPh sb="4" eb="7">
      <t>ボウシホウ</t>
    </rPh>
    <phoneticPr fontId="1"/>
  </si>
  <si>
    <t>下水道法</t>
    <rPh sb="0" eb="4">
      <t>ゲスイドウホウ</t>
    </rPh>
    <phoneticPr fontId="1"/>
  </si>
  <si>
    <t>廃棄物処理法</t>
    <rPh sb="0" eb="2">
      <t>ハイキ</t>
    </rPh>
    <rPh sb="2" eb="3">
      <t>ブツ</t>
    </rPh>
    <rPh sb="3" eb="6">
      <t>ショリホウ</t>
    </rPh>
    <phoneticPr fontId="1"/>
  </si>
  <si>
    <t>食品リサイクル法</t>
    <rPh sb="0" eb="2">
      <t>ショクヒン</t>
    </rPh>
    <rPh sb="7" eb="8">
      <t>ホウ</t>
    </rPh>
    <phoneticPr fontId="1"/>
  </si>
  <si>
    <t>省エネルギー法</t>
    <rPh sb="0" eb="1">
      <t>ショウ</t>
    </rPh>
    <rPh sb="6" eb="7">
      <t>ホウ</t>
    </rPh>
    <phoneticPr fontId="1"/>
  </si>
  <si>
    <t>容器包装リサイクル法</t>
    <rPh sb="0" eb="2">
      <t>ヨウキ</t>
    </rPh>
    <rPh sb="2" eb="4">
      <t>ホウソウ</t>
    </rPh>
    <rPh sb="9" eb="10">
      <t>ホウ</t>
    </rPh>
    <phoneticPr fontId="1"/>
  </si>
  <si>
    <t>フロン排出抑制法</t>
    <rPh sb="3" eb="5">
      <t>ハイシュツ</t>
    </rPh>
    <rPh sb="5" eb="7">
      <t>ヨクセイ</t>
    </rPh>
    <rPh sb="7" eb="8">
      <t>ホウ</t>
    </rPh>
    <phoneticPr fontId="1"/>
  </si>
  <si>
    <r>
      <rPr>
        <sz val="10"/>
        <color theme="1"/>
        <rFont val="ＭＳ Ｐゴシック"/>
        <family val="3"/>
        <charset val="128"/>
      </rPr>
      <t>過去</t>
    </r>
    <r>
      <rPr>
        <sz val="10"/>
        <color theme="1"/>
        <rFont val="Arial"/>
        <family val="2"/>
      </rPr>
      <t>5</t>
    </r>
    <r>
      <rPr>
        <sz val="10"/>
        <color theme="1"/>
        <rFont val="ＭＳ Ｐゴシック"/>
        <family val="3"/>
        <charset val="128"/>
      </rPr>
      <t>年間、関連する環境法規等の違反はありません。</t>
    </r>
    <phoneticPr fontId="1"/>
  </si>
  <si>
    <r>
      <rPr>
        <sz val="10"/>
        <color theme="1"/>
        <rFont val="ＭＳ Ｐゴシック"/>
        <family val="3"/>
        <charset val="128"/>
      </rPr>
      <t>過去</t>
    </r>
    <r>
      <rPr>
        <sz val="10"/>
        <color theme="1"/>
        <rFont val="Arial"/>
        <family val="2"/>
      </rPr>
      <t>5</t>
    </r>
    <r>
      <rPr>
        <sz val="10"/>
        <color theme="1"/>
        <rFont val="ＭＳ Ｐゴシック"/>
        <family val="3"/>
        <charset val="128"/>
      </rPr>
      <t>年間に関連する環境法規等に違反があり、すでに適正な改善をはかり再発防止策を講じ、以後は関連する環境法規等を適正に順守しています。</t>
    </r>
    <phoneticPr fontId="1"/>
  </si>
  <si>
    <r>
      <rPr>
        <b/>
        <u/>
        <sz val="10"/>
        <color theme="1"/>
        <rFont val="ＭＳ Ｐゴシック"/>
        <family val="3"/>
        <charset val="128"/>
      </rPr>
      <t>※行政処分、または行政指導などの違反があった場合には、以下</t>
    </r>
    <r>
      <rPr>
        <b/>
        <u/>
        <sz val="10"/>
        <color theme="1"/>
        <rFont val="Arial"/>
        <family val="2"/>
      </rPr>
      <t>a.b.</t>
    </r>
    <r>
      <rPr>
        <b/>
        <u/>
        <sz val="10"/>
        <color theme="1"/>
        <rFont val="ＭＳ Ｐゴシック"/>
        <family val="3"/>
        <charset val="128"/>
      </rPr>
      <t>の書類の提出が必要です。</t>
    </r>
  </si>
  <si>
    <r>
      <t>a.</t>
    </r>
    <r>
      <rPr>
        <sz val="10"/>
        <color theme="1"/>
        <rFont val="ＭＳ Ｐゴシック"/>
        <family val="3"/>
        <charset val="128"/>
      </rPr>
      <t>違反事実について、行政機関などからの指導文書</t>
    </r>
    <r>
      <rPr>
        <sz val="10"/>
        <color theme="1"/>
        <rFont val="Arial"/>
        <family val="2"/>
      </rPr>
      <t>(</t>
    </r>
    <r>
      <rPr>
        <sz val="10"/>
        <color theme="1"/>
        <rFont val="ＭＳ Ｐゴシック"/>
        <family val="3"/>
        <charset val="128"/>
      </rPr>
      <t>改善命令、注意なども含む</t>
    </r>
    <r>
      <rPr>
        <sz val="10"/>
        <color theme="1"/>
        <rFont val="Arial"/>
        <family val="2"/>
      </rPr>
      <t>)</t>
    </r>
    <r>
      <rPr>
        <sz val="10"/>
        <color theme="1"/>
        <rFont val="ＭＳ Ｐゴシック"/>
        <family val="3"/>
        <charset val="128"/>
      </rPr>
      <t>、およびそれらに対する回答書</t>
    </r>
    <r>
      <rPr>
        <sz val="10"/>
        <color theme="1"/>
        <rFont val="Arial"/>
        <family val="2"/>
      </rPr>
      <t>(</t>
    </r>
    <r>
      <rPr>
        <sz val="10"/>
        <color theme="1"/>
        <rFont val="ＭＳ Ｐゴシック"/>
        <family val="3"/>
        <charset val="128"/>
      </rPr>
      <t>原因、是正結果などを含む</t>
    </r>
    <r>
      <rPr>
        <sz val="10"/>
        <color theme="1"/>
        <rFont val="Arial"/>
        <family val="2"/>
      </rPr>
      <t>)</t>
    </r>
    <r>
      <rPr>
        <sz val="10"/>
        <color theme="1"/>
        <rFont val="ＭＳ Ｐゴシック"/>
        <family val="3"/>
        <charset val="128"/>
      </rPr>
      <t>の写し</t>
    </r>
    <r>
      <rPr>
        <sz val="10"/>
        <color theme="1"/>
        <rFont val="Arial"/>
        <family val="2"/>
      </rPr>
      <t>(</t>
    </r>
    <r>
      <rPr>
        <sz val="10"/>
        <color theme="1"/>
        <rFont val="ＭＳ Ｐゴシック"/>
        <family val="3"/>
        <charset val="128"/>
      </rPr>
      <t>一連のやりとりがわかるもの</t>
    </r>
    <r>
      <rPr>
        <sz val="10"/>
        <color theme="1"/>
        <rFont val="Arial"/>
        <family val="2"/>
      </rPr>
      <t>)</t>
    </r>
    <phoneticPr fontId="1"/>
  </si>
  <si>
    <t>環境報告書の該当ページ、ウェブページ等の写しをご提出ください。</t>
    <rPh sb="0" eb="2">
      <t>カンキョウ</t>
    </rPh>
    <rPh sb="2" eb="5">
      <t>ホウコクショ</t>
    </rPh>
    <rPh sb="6" eb="8">
      <t>ガイトウ</t>
    </rPh>
    <rPh sb="18" eb="19">
      <t>トウ</t>
    </rPh>
    <rPh sb="20" eb="21">
      <t>ウツ</t>
    </rPh>
    <rPh sb="24" eb="26">
      <t>テイシュツ</t>
    </rPh>
    <phoneticPr fontId="1"/>
  </si>
  <si>
    <t>教育・訓練の年間計画、実施結果等の記録をご提出ください。</t>
    <rPh sb="0" eb="2">
      <t>キョウイク</t>
    </rPh>
    <rPh sb="3" eb="5">
      <t>クンレン</t>
    </rPh>
    <rPh sb="6" eb="8">
      <t>ネンカン</t>
    </rPh>
    <rPh sb="8" eb="10">
      <t>ケイカク</t>
    </rPh>
    <rPh sb="11" eb="13">
      <t>ジッシ</t>
    </rPh>
    <rPh sb="13" eb="15">
      <t>ケッカ</t>
    </rPh>
    <rPh sb="15" eb="16">
      <t>トウ</t>
    </rPh>
    <rPh sb="17" eb="19">
      <t>キロク</t>
    </rPh>
    <rPh sb="21" eb="23">
      <t>テイシュツ</t>
    </rPh>
    <phoneticPr fontId="1"/>
  </si>
  <si>
    <t>優先購入を規定した文書、または調達実績リスト等をご提出ください。</t>
    <rPh sb="0" eb="2">
      <t>ユウセン</t>
    </rPh>
    <rPh sb="2" eb="4">
      <t>コウニュウ</t>
    </rPh>
    <rPh sb="5" eb="7">
      <t>キテイ</t>
    </rPh>
    <rPh sb="9" eb="11">
      <t>ブンショ</t>
    </rPh>
    <rPh sb="15" eb="17">
      <t>チョウタツ</t>
    </rPh>
    <rPh sb="17" eb="19">
      <t>ジッセキ</t>
    </rPh>
    <rPh sb="22" eb="23">
      <t>トウ</t>
    </rPh>
    <rPh sb="25" eb="27">
      <t>テイシュツ</t>
    </rPh>
    <phoneticPr fontId="1"/>
  </si>
  <si>
    <t>禁煙に関する規定類の写し等をご提出ください。</t>
    <rPh sb="0" eb="2">
      <t>キンエン</t>
    </rPh>
    <rPh sb="3" eb="4">
      <t>カン</t>
    </rPh>
    <rPh sb="6" eb="8">
      <t>キテイ</t>
    </rPh>
    <rPh sb="8" eb="9">
      <t>ルイ</t>
    </rPh>
    <rPh sb="10" eb="11">
      <t>ウツ</t>
    </rPh>
    <rPh sb="12" eb="13">
      <t>トウ</t>
    </rPh>
    <rPh sb="15" eb="17">
      <t>テイシュツ</t>
    </rPh>
    <phoneticPr fontId="1"/>
  </si>
  <si>
    <t>環境を意識した店舗運営</t>
    <rPh sb="0" eb="2">
      <t>カンキョウ</t>
    </rPh>
    <rPh sb="3" eb="5">
      <t>イシキ</t>
    </rPh>
    <rPh sb="7" eb="9">
      <t>テンポ</t>
    </rPh>
    <rPh sb="9" eb="11">
      <t>ウンエイ</t>
    </rPh>
    <phoneticPr fontId="1"/>
  </si>
  <si>
    <t>環境コミュニケーション</t>
    <rPh sb="0" eb="2">
      <t>カンキョウ</t>
    </rPh>
    <phoneticPr fontId="1"/>
  </si>
  <si>
    <t>必須項目</t>
    <rPh sb="0" eb="2">
      <t>ヒッス</t>
    </rPh>
    <rPh sb="2" eb="4">
      <t>コウモク</t>
    </rPh>
    <phoneticPr fontId="1"/>
  </si>
  <si>
    <t>－</t>
    <phoneticPr fontId="1"/>
  </si>
  <si>
    <t>選択項目</t>
    <rPh sb="0" eb="2">
      <t>センタク</t>
    </rPh>
    <rPh sb="2" eb="4">
      <t>コウモク</t>
    </rPh>
    <phoneticPr fontId="1"/>
  </si>
  <si>
    <t>（うち、その他分）</t>
    <rPh sb="6" eb="7">
      <t>タ</t>
    </rPh>
    <rPh sb="7" eb="8">
      <t>ブン</t>
    </rPh>
    <phoneticPr fontId="1"/>
  </si>
  <si>
    <t>]</t>
    <phoneticPr fontId="1"/>
  </si>
  <si>
    <t>合　　　計</t>
    <phoneticPr fontId="1"/>
  </si>
  <si>
    <t xml:space="preserve">エコマーク表示媒体
(予定)
</t>
    <rPh sb="7" eb="9">
      <t>バイタイ</t>
    </rPh>
    <rPh sb="11" eb="13">
      <t>ヨテイ</t>
    </rPh>
    <phoneticPr fontId="1"/>
  </si>
  <si>
    <t>ピクトグラム</t>
    <phoneticPr fontId="1"/>
  </si>
  <si>
    <t>合計</t>
    <rPh sb="0" eb="2">
      <t>ゴウケイ</t>
    </rPh>
    <phoneticPr fontId="1"/>
  </si>
  <si>
    <r>
      <rPr>
        <sz val="10"/>
        <color theme="1"/>
        <rFont val="ＭＳ Ｐゴシック"/>
        <family val="3"/>
        <charset val="128"/>
      </rPr>
      <t>創業</t>
    </r>
    <r>
      <rPr>
        <sz val="10"/>
        <color theme="1"/>
        <rFont val="Arial"/>
        <family val="2"/>
      </rPr>
      <t>(</t>
    </r>
    <r>
      <rPr>
        <sz val="10"/>
        <color theme="1"/>
        <rFont val="ＭＳ Ｐゴシック"/>
        <family val="3"/>
        <charset val="128"/>
      </rPr>
      <t>　　　　</t>
    </r>
    <phoneticPr fontId="1"/>
  </si>
  <si>
    <r>
      <rPr>
        <sz val="10"/>
        <color theme="1"/>
        <rFont val="ＭＳ Ｐゴシック"/>
        <family val="3"/>
        <charset val="128"/>
      </rPr>
      <t>年</t>
    </r>
    <r>
      <rPr>
        <sz val="10"/>
        <color theme="1"/>
        <rFont val="Arial"/>
        <family val="2"/>
      </rPr>
      <t>)</t>
    </r>
    <r>
      <rPr>
        <sz val="10"/>
        <color theme="1"/>
        <rFont val="ＭＳ Ｐゴシック"/>
        <family val="3"/>
        <charset val="128"/>
      </rPr>
      <t>以来、関連する環境法規等の違反はありません。</t>
    </r>
    <phoneticPr fontId="1"/>
  </si>
  <si>
    <t>会 社 名：</t>
    <rPh sb="0" eb="1">
      <t>カイ</t>
    </rPh>
    <rPh sb="2" eb="3">
      <t>シャ</t>
    </rPh>
    <rPh sb="4" eb="5">
      <t>メイ</t>
    </rPh>
    <phoneticPr fontId="1"/>
  </si>
  <si>
    <r>
      <rPr>
        <sz val="10"/>
        <rFont val="ＭＳ Ｐゴシック"/>
        <family val="3"/>
        <charset val="128"/>
      </rPr>
      <t>※</t>
    </r>
    <r>
      <rPr>
        <sz val="10"/>
        <rFont val="Arial"/>
        <family val="2"/>
      </rPr>
      <t xml:space="preserve"> </t>
    </r>
    <r>
      <rPr>
        <sz val="10"/>
        <rFont val="ＭＳ Ｐゴシック"/>
        <family val="3"/>
        <charset val="128"/>
      </rPr>
      <t>上記以外に申込店舗が該当する法律名、立地する地域の条例や協定が存在する場合には、その名称を空欄に記載してください。</t>
    </r>
    <r>
      <rPr>
        <sz val="10"/>
        <rFont val="Arial"/>
        <family val="2"/>
      </rPr>
      <t>(</t>
    </r>
    <r>
      <rPr>
        <sz val="10"/>
        <rFont val="ＭＳ Ｐゴシック"/>
        <family val="3"/>
        <charset val="128"/>
      </rPr>
      <t>例：○○県○○環境保全条例、○○市公害防止協定</t>
    </r>
    <r>
      <rPr>
        <sz val="10"/>
        <rFont val="Arial"/>
        <family val="2"/>
      </rPr>
      <t>)</t>
    </r>
    <rPh sb="2" eb="4">
      <t>ジョウキ</t>
    </rPh>
    <rPh sb="4" eb="6">
      <t>イガイ</t>
    </rPh>
    <rPh sb="7" eb="9">
      <t>モウシコミ</t>
    </rPh>
    <rPh sb="9" eb="11">
      <t>テンポ</t>
    </rPh>
    <rPh sb="47" eb="49">
      <t>クウラン</t>
    </rPh>
    <phoneticPr fontId="1"/>
  </si>
  <si>
    <t>地域の条例など(                                       )</t>
    <rPh sb="0" eb="2">
      <t>チイキ</t>
    </rPh>
    <rPh sb="3" eb="5">
      <t>ジョウレイ</t>
    </rPh>
    <phoneticPr fontId="1"/>
  </si>
  <si>
    <r>
      <t>申込者</t>
    </r>
    <r>
      <rPr>
        <sz val="8"/>
        <color theme="1"/>
        <rFont val="ＭＳ Ｐゴシック"/>
        <family val="3"/>
        <charset val="128"/>
      </rPr>
      <t>（会社名）</t>
    </r>
    <phoneticPr fontId="1"/>
  </si>
  <si>
    <r>
      <t>申込店舗名</t>
    </r>
    <r>
      <rPr>
        <sz val="8"/>
        <color theme="1"/>
        <rFont val="ＭＳ Ｐゴシック"/>
        <family val="3"/>
        <charset val="128"/>
      </rPr>
      <t>(チェーン名)</t>
    </r>
    <rPh sb="2" eb="4">
      <t>テンポ</t>
    </rPh>
    <rPh sb="10" eb="11">
      <t>メイ</t>
    </rPh>
    <phoneticPr fontId="1"/>
  </si>
  <si>
    <t>チェーン店として複数店舗をまとめて申し込む場合は、
様式2の別紙「申込店舗一覧」を電子データでご提出ください。</t>
    <rPh sb="4" eb="5">
      <t>テン</t>
    </rPh>
    <rPh sb="8" eb="10">
      <t>フクスウ</t>
    </rPh>
    <rPh sb="10" eb="12">
      <t>テンポ</t>
    </rPh>
    <rPh sb="17" eb="18">
      <t>モウ</t>
    </rPh>
    <rPh sb="19" eb="20">
      <t>コ</t>
    </rPh>
    <rPh sb="21" eb="23">
      <t>バアイ</t>
    </rPh>
    <rPh sb="26" eb="28">
      <t>ヨウシキ</t>
    </rPh>
    <rPh sb="30" eb="32">
      <t>ベッシ</t>
    </rPh>
    <rPh sb="33" eb="35">
      <t>モウシコミ</t>
    </rPh>
    <rPh sb="35" eb="37">
      <t>テンポ</t>
    </rPh>
    <rPh sb="37" eb="39">
      <t>イチラン</t>
    </rPh>
    <rPh sb="41" eb="43">
      <t>デンシ</t>
    </rPh>
    <rPh sb="48" eb="50">
      <t>テイシュツ</t>
    </rPh>
    <phoneticPr fontId="1"/>
  </si>
  <si>
    <t>役職：</t>
    <rPh sb="0" eb="2">
      <t>ヤクショク</t>
    </rPh>
    <phoneticPr fontId="1"/>
  </si>
  <si>
    <t>責任者</t>
    <rPh sb="0" eb="3">
      <t>セキニンシャ</t>
    </rPh>
    <phoneticPr fontId="1"/>
  </si>
  <si>
    <t>1. 申込に関する必要事項を太枠内に記載またはチェックしてください。</t>
    <rPh sb="14" eb="16">
      <t>フトワク</t>
    </rPh>
    <rPh sb="16" eb="17">
      <t>ナイ</t>
    </rPh>
    <rPh sb="18" eb="20">
      <t>キサイ</t>
    </rPh>
    <phoneticPr fontId="1"/>
  </si>
  <si>
    <r>
      <t>(</t>
    </r>
    <r>
      <rPr>
        <sz val="10"/>
        <color theme="1"/>
        <rFont val="ＭＳ Ｐゴシック"/>
        <family val="3"/>
        <charset val="128"/>
      </rPr>
      <t>該当する□をチェックし、ご提出ください。また、</t>
    </r>
    <r>
      <rPr>
        <b/>
        <u/>
        <sz val="10"/>
        <color theme="1"/>
        <rFont val="ＭＳ Ｐゴシック"/>
        <family val="3"/>
        <charset val="128"/>
      </rPr>
      <t>違反とは、行政処分、または行政指導などを指します</t>
    </r>
    <r>
      <rPr>
        <sz val="10"/>
        <color theme="1"/>
        <rFont val="ＭＳ Ｐゴシック"/>
        <family val="3"/>
        <charset val="128"/>
      </rPr>
      <t>。</t>
    </r>
    <r>
      <rPr>
        <sz val="10"/>
        <color theme="1"/>
        <rFont val="Arial"/>
        <family val="2"/>
      </rPr>
      <t>)</t>
    </r>
    <phoneticPr fontId="1"/>
  </si>
  <si>
    <r>
      <rPr>
        <sz val="10"/>
        <rFont val="ＭＳ Ｐゴシック"/>
        <family val="3"/>
        <charset val="128"/>
      </rPr>
      <t>　　</t>
    </r>
    <r>
      <rPr>
        <sz val="10"/>
        <rFont val="Arial"/>
        <family val="2"/>
      </rPr>
      <t>(</t>
    </r>
    <r>
      <rPr>
        <sz val="10"/>
        <rFont val="ＭＳ Ｐゴシック"/>
        <family val="3"/>
        <charset val="128"/>
      </rPr>
      <t>該当する□をチェックし、ご提出ください。　</t>
    </r>
    <r>
      <rPr>
        <b/>
        <u/>
        <sz val="10"/>
        <rFont val="ＭＳ Ｐゴシック"/>
        <family val="3"/>
        <charset val="128"/>
      </rPr>
      <t>別紙一覧提出可</t>
    </r>
    <r>
      <rPr>
        <sz val="10"/>
        <rFont val="Arial"/>
        <family val="2"/>
      </rPr>
      <t>)</t>
    </r>
    <phoneticPr fontId="1"/>
  </si>
  <si>
    <r>
      <rPr>
        <sz val="14"/>
        <color theme="1"/>
        <rFont val="ＭＳ Ｐゴシック"/>
        <family val="3"/>
        <charset val="128"/>
      </rPr>
      <t>　エコマーク商品類型</t>
    </r>
    <r>
      <rPr>
        <sz val="14"/>
        <color theme="1"/>
        <rFont val="Arial"/>
        <family val="2"/>
      </rPr>
      <t>No.501</t>
    </r>
    <r>
      <rPr>
        <sz val="14"/>
        <color theme="1"/>
        <rFont val="ＭＳ Ｐゴシック"/>
        <family val="3"/>
        <charset val="128"/>
      </rPr>
      <t>「小売店舗</t>
    </r>
    <r>
      <rPr>
        <sz val="14"/>
        <color theme="1"/>
        <rFont val="Arial"/>
        <family val="2"/>
      </rPr>
      <t>Version2</t>
    </r>
    <r>
      <rPr>
        <sz val="14"/>
        <color theme="1"/>
        <rFont val="ＭＳ Ｐゴシック"/>
        <family val="3"/>
        <charset val="128"/>
      </rPr>
      <t>」付属証明書</t>
    </r>
    <rPh sb="17" eb="19">
      <t>コウリ</t>
    </rPh>
    <rPh sb="19" eb="21">
      <t>テンポ</t>
    </rPh>
    <phoneticPr fontId="1"/>
  </si>
  <si>
    <r>
      <rPr>
        <sz val="10.5"/>
        <color theme="1"/>
        <rFont val="ＭＳ Ｐゴシック"/>
        <family val="3"/>
        <charset val="128"/>
      </rPr>
      <t>本付属証明書は、エコマーク商品類型</t>
    </r>
    <r>
      <rPr>
        <sz val="10.5"/>
        <color theme="1"/>
        <rFont val="Arial"/>
        <family val="2"/>
      </rPr>
      <t>No.501</t>
    </r>
    <r>
      <rPr>
        <sz val="10.5"/>
        <color theme="1"/>
        <rFont val="ＭＳ Ｐゴシック"/>
        <family val="3"/>
        <charset val="128"/>
      </rPr>
      <t>「小売店舗</t>
    </r>
    <r>
      <rPr>
        <sz val="10.5"/>
        <color theme="1"/>
        <rFont val="Arial"/>
        <family val="2"/>
      </rPr>
      <t>Version2</t>
    </r>
    <r>
      <rPr>
        <sz val="10.5"/>
        <color theme="1"/>
        <rFont val="ＭＳ Ｐゴシック"/>
        <family val="3"/>
        <charset val="128"/>
      </rPr>
      <t>」のエコマーク使用申込を行う際に、「エコマーク認定・使用申込書」とともに提出してください。</t>
    </r>
    <rPh sb="24" eb="26">
      <t>コウリ</t>
    </rPh>
    <rPh sb="26" eb="28">
      <t>テンポ</t>
    </rPh>
    <phoneticPr fontId="1"/>
  </si>
  <si>
    <t>　　　　　　6112　　無店舗小売業（織物・衣服・身の回り品小売）</t>
  </si>
  <si>
    <t>　　　　　　6113　　無店舗小売業（飲食料品小売）</t>
  </si>
  <si>
    <t>　　　　　　6114　　無店舗小売業（機械器具小売）</t>
  </si>
  <si>
    <t>　　　　　　6119　　無店舗小売業（その他の小売）</t>
  </si>
  <si>
    <t>　　　　612　　自動販売機による小売業</t>
  </si>
  <si>
    <t>　　　　　　6121　　自動販売機による小売業</t>
  </si>
  <si>
    <t>　　　　619　　その他の無店舗小売業</t>
  </si>
  <si>
    <t>　　　　　　6199　　その他の無店舗小売業</t>
  </si>
  <si>
    <t>中分類　56　　各種商品小売業</t>
  </si>
  <si>
    <t>　　　　560　　管理，補助的経済活動を行う事業所（56各種商品小売業）</t>
  </si>
  <si>
    <t>　　　　　　5600　　主として管理事務を行う本社等</t>
  </si>
  <si>
    <t>　　　　　　5608　　自家用倉庫</t>
  </si>
  <si>
    <t>　　　　　　5609　　その他の管理，補助的経済活動を行う事業所</t>
  </si>
  <si>
    <t>　　　　561　　百貨店，総合スーパー</t>
  </si>
  <si>
    <t>　　　　　　5611　　百貨店，総合スーパー</t>
  </si>
  <si>
    <t>　　　　569　　その他の各種商品小売業（従業者が常時50人未満のもの）</t>
  </si>
  <si>
    <t>　　　　　　5699　　その他の各種商品小売業（従業者が常時50人未満のもの）</t>
  </si>
  <si>
    <t>中分類　57　　織物・衣服・身の回り品小売業</t>
  </si>
  <si>
    <t>　　　　570　　管理，補助的経済活動を行う事業所（57織物・衣服・身の回り品小売業）</t>
  </si>
  <si>
    <t>　　　　　　5700　　主として管理事務を行う本社等</t>
  </si>
  <si>
    <t>　　　　　　5708　　自家用倉庫</t>
  </si>
  <si>
    <t>　　　　　　5709　　その他の管理，補助的経済活動を行う事業所</t>
  </si>
  <si>
    <t>　　　　571　　呉服・服地・寝具小売業</t>
  </si>
  <si>
    <t>　　　　　　5711　　呉服・服地小売業</t>
  </si>
  <si>
    <t>　　　　　　5712　　寝具小売業</t>
  </si>
  <si>
    <t>　　　　572　　男子服小売業</t>
  </si>
  <si>
    <t>　　　　　　5721　　男子服小売業</t>
  </si>
  <si>
    <t>　　　　573　　婦人・子供服小売業</t>
  </si>
  <si>
    <t>　　　　　　5731　　婦人服小売業</t>
  </si>
  <si>
    <t>　　　　　　5732　　子供服小売業</t>
  </si>
  <si>
    <t>　　　　574　　靴・履物小売業</t>
  </si>
  <si>
    <t>　　　　　　5741　　靴小売業</t>
  </si>
  <si>
    <t>　　　　　　5742　　履物小売業（靴を除く）</t>
  </si>
  <si>
    <t>　　　　579　　その他の織物・衣服・身の回り品小売業</t>
  </si>
  <si>
    <t>　　　　　　5791　　かばん・袋物小売業</t>
  </si>
  <si>
    <t>　　　　　　5792　　下着類小売業</t>
  </si>
  <si>
    <t>　　　　　　5793　　洋品雑貨・小間物小売業</t>
  </si>
  <si>
    <t>　　　　　　5799　　他に分類されない織物・衣服・身の回り品小売業</t>
  </si>
  <si>
    <t>中分類　58　　飲食料品小売業</t>
  </si>
  <si>
    <t>　　　　580　　管理，補助的経済活動を行う事業所（58飲食料品小売業）</t>
  </si>
  <si>
    <t>　　　　　　5800　　主として管理事務を行う本社等</t>
  </si>
  <si>
    <t>　　　　　　5808　　自家用倉庫</t>
  </si>
  <si>
    <t>　　　　　　5809　　その他の管理，補助的経済活動を行う事業所</t>
  </si>
  <si>
    <t>　　　　581　　各種食料品小売業</t>
  </si>
  <si>
    <t>　　　　　　5811　　各種食料品小売業</t>
  </si>
  <si>
    <t>　　　　582　　野菜・果実小売業</t>
  </si>
  <si>
    <t>　　　　　　5821　　野菜小売業</t>
  </si>
  <si>
    <t>　　　　　　5822　　果実小売業</t>
  </si>
  <si>
    <t>　　　　583　　食肉小売業</t>
  </si>
  <si>
    <t>　　　　　　5831　　食肉小売業（卵，鳥肉を除く）</t>
  </si>
  <si>
    <t>　　　　　　5832　　卵・鳥肉小売業</t>
  </si>
  <si>
    <t>　　　　584　　鮮魚小売業</t>
  </si>
  <si>
    <t>　　　　　　5841　　鮮魚小売業</t>
  </si>
  <si>
    <t>　　　　585　　酒小売業</t>
  </si>
  <si>
    <t>　　　　　　5851　　酒小売業</t>
  </si>
  <si>
    <t>　　　　586　　菓子・パン小売業</t>
  </si>
  <si>
    <t>　　　　　　5861　　菓子小売業（製造小売）</t>
  </si>
  <si>
    <t>　　　　　　5862　　菓子小売業（製造小売でないもの）</t>
  </si>
  <si>
    <t>　　　　　　5863　　パン小売業（製造小売）</t>
  </si>
  <si>
    <t>　　　　　　5864　　パン小売業（製造小売でないもの）</t>
  </si>
  <si>
    <t>　　　　589　　その他の飲食料品小売業</t>
  </si>
  <si>
    <t>　　　　　　5891　　コンビニエンスストア（飲食料品を中心とするものに限る）</t>
  </si>
  <si>
    <t>　　　　　　5892　　牛乳小売業</t>
  </si>
  <si>
    <t>　　　　　　5893　　飲料小売業（別掲を除く）</t>
  </si>
  <si>
    <t>　　　　　　5894　　茶類小売業</t>
  </si>
  <si>
    <t>　　　　　　5895　　料理品小売業</t>
  </si>
  <si>
    <t>　　　　　　5896　　米穀類小売業</t>
  </si>
  <si>
    <t>　　　　　　5897　　豆腐・かまぼこ等加工食品小売業</t>
  </si>
  <si>
    <t>　　　　　　5898　　乾物小売業</t>
  </si>
  <si>
    <t>　　　　　　5899　　他に分類されない飲食料品小売業</t>
  </si>
  <si>
    <t>中分類　59　　機械器具小売業</t>
  </si>
  <si>
    <t>　　　　590　　管理，補助的経済活動を行う事業所（59機械器具小売業）</t>
  </si>
  <si>
    <t>　　　　　　5900　　主として管理事務を行う本社等</t>
  </si>
  <si>
    <t>　　　　　　5908　　自家用倉庫</t>
  </si>
  <si>
    <t>　　　　　　5909　　その他の管理，補助的経済活動を行う事業所</t>
  </si>
  <si>
    <t>　　　　591　　自動車小売業</t>
  </si>
  <si>
    <t>　　　　　　5911　　自動車（新車）小売業</t>
  </si>
  <si>
    <t>　　　　　　5912　　中古自動車小売業</t>
  </si>
  <si>
    <t>　　　　　　5913　　自動車部分品・附属品小売業</t>
  </si>
  <si>
    <t>　　　　　　5914　　二輪自動車小売業（原動機付自転車を含む）</t>
  </si>
  <si>
    <t>　　　　592　　自転車小売業</t>
  </si>
  <si>
    <t>　　　　　　5921　　自転車小売業</t>
  </si>
  <si>
    <t>　　　　593　　機械器具小売業（自動車，自転車を除く）</t>
  </si>
  <si>
    <t>　　　　　　5931　　電気機械器具小売業（中古品を除く）</t>
  </si>
  <si>
    <t>　　　　　　5932　　電気事務機械器具小売業（中古品を除く）</t>
  </si>
  <si>
    <t>　　　　　　5933　　中古電気製品小売業</t>
  </si>
  <si>
    <t>　　　　　　5939　　その他の機械器具小売業</t>
  </si>
  <si>
    <t>中分類　60　　その他の小売業</t>
  </si>
  <si>
    <t>　　　　600　　管理，補助的経済活動を行う事業所（60その他の小売業）</t>
  </si>
  <si>
    <t>　　　　　　6000　　主として管理事務を行う本社等</t>
  </si>
  <si>
    <t>　　　　　　6008　　自家用倉庫</t>
  </si>
  <si>
    <t>　　　　　　6009　　その他の管理，補助的経済活動を行う事業所</t>
  </si>
  <si>
    <t>　　　　601　　家具・建具・畳小売業</t>
  </si>
  <si>
    <t>　　　　　　6011　　家具小売業</t>
  </si>
  <si>
    <t>　　　　　　6012　　建具小売業</t>
  </si>
  <si>
    <t>　　　　　　6013　　畳小売業</t>
  </si>
  <si>
    <t>　　　　　　6014　　宗教用具小売業</t>
  </si>
  <si>
    <t>　　　　602　　じゅう器小売業</t>
  </si>
  <si>
    <t>　　　　　　6021　　金物小売業</t>
  </si>
  <si>
    <t>　　　　　　6022　　荒物小売業</t>
  </si>
  <si>
    <t>　　　　　　6023　　陶磁器・ガラス器小売業</t>
  </si>
  <si>
    <t>　　　　　　6029　　他に分類されないじゅう器小売業</t>
  </si>
  <si>
    <t>　　　　603　　医薬品・化粧品小売業</t>
  </si>
  <si>
    <t>　　　　　　6031　　ドラッグストア</t>
  </si>
  <si>
    <t>　　　　　　6032　　医薬品小売業（調剤薬局を除く）</t>
  </si>
  <si>
    <t>　　　　　　6033　　調剤薬局</t>
  </si>
  <si>
    <t>　　　　　　6034　　化粧品小売業</t>
  </si>
  <si>
    <t>　　　　604　　農耕用品小売業</t>
  </si>
  <si>
    <t>　　　　　　6041　　農業用機械器具小売業</t>
  </si>
  <si>
    <t>　　　　　　6042　　苗・種子小売業</t>
  </si>
  <si>
    <t>　　　　　　6043　　肥料・飼料小売業</t>
  </si>
  <si>
    <t>　　　　605　　燃料小売業</t>
  </si>
  <si>
    <t>　　　　　　6051　　ガソリンスタンド</t>
  </si>
  <si>
    <t>　　　　　　6052　　燃料小売業（ガソリンスタンドを除く）</t>
  </si>
  <si>
    <t>　　　　606　　書籍・文房具小売業</t>
  </si>
  <si>
    <t>　　　　　　6061　　書籍・雑誌小売業（古本を除く）</t>
  </si>
  <si>
    <t>　　　　　　6062　　古本小売業</t>
  </si>
  <si>
    <t>　　　　　　6063　　新聞小売業</t>
  </si>
  <si>
    <t>　　　　　　6064　　紙・文房具小売業</t>
  </si>
  <si>
    <t>　　　　607　　スポーツ用品・がん具・娯楽用品・楽器小売業</t>
  </si>
  <si>
    <t>　　　　　　6071　　スポーツ用品小売業</t>
  </si>
  <si>
    <t>　　　　　　6072　　がん具・娯楽用品小売業</t>
  </si>
  <si>
    <t>　　　　　　6073　　楽器小売業</t>
  </si>
  <si>
    <t>　　　　608　　写真機・時計・眼鏡小売業</t>
  </si>
  <si>
    <t>　　　　　　6081　　写真機・写真材料小売業</t>
  </si>
  <si>
    <t>　　　　　　6082　　時計・眼鏡・光学機械小売業</t>
  </si>
  <si>
    <t>　　　　609　　他に分類されない小売業</t>
  </si>
  <si>
    <t>　　　　　　6091　　ホームセンター</t>
  </si>
  <si>
    <t>　　　　　　6092　　たばこ・喫煙具専門小売業</t>
  </si>
  <si>
    <t>　　　　　　6093　　花・植木小売業</t>
  </si>
  <si>
    <t>　　　　　　6094　　建築材料小売業</t>
  </si>
  <si>
    <t>　　　　　　6095　　ジュエリー製品小売業</t>
  </si>
  <si>
    <t>　　　　　　6096　　ペット・ペット用品小売業</t>
  </si>
  <si>
    <t>　　　　　　6097　　骨とう品小売業</t>
  </si>
  <si>
    <t>　　　　　　6098　　中古品小売業（骨とう品を除く）</t>
  </si>
  <si>
    <t>　　　　　　6099　　他に分類されないその他の小売業</t>
  </si>
  <si>
    <t>中分類　61　　無店舗小売業</t>
  </si>
  <si>
    <t>　　　　610　　管理，補助的経済活動を行う事業所（61無店舗小売業）</t>
  </si>
  <si>
    <t>　　　　　　6100　　主として管理事務を行う本社等</t>
  </si>
  <si>
    <t>　　　　　　6108　　自家用倉庫</t>
  </si>
  <si>
    <t>　　　　　　6109　　その他の管理，補助的経済活動を行う事業所</t>
  </si>
  <si>
    <t>　　　　611　　通信販売・訪問販売小売業</t>
  </si>
  <si>
    <t>　　　　　　6111　　無店舗小売業（各種商品小売）</t>
  </si>
  <si>
    <r>
      <t xml:space="preserve">3. </t>
    </r>
    <r>
      <rPr>
        <sz val="10"/>
        <color theme="1"/>
        <rFont val="ＭＳ Ｐゴシック"/>
        <family val="3"/>
        <charset val="128"/>
      </rPr>
      <t>チェーン店として複数店舗をまとめて申し込む場合は、原則として、</t>
    </r>
    <r>
      <rPr>
        <sz val="10"/>
        <color rgb="FFFF0000"/>
        <rFont val="ＭＳ Ｐゴシック"/>
        <family val="3"/>
        <charset val="128"/>
      </rPr>
      <t>すべての店舗で達成している基準項目のみ選択可能</t>
    </r>
    <r>
      <rPr>
        <sz val="10"/>
        <rFont val="ＭＳ Ｐゴシック"/>
        <family val="3"/>
        <charset val="128"/>
      </rPr>
      <t>です（例外については別途、要説明。会社として適合していればポイント付与とする項目もあり）。</t>
    </r>
    <rPh sb="38" eb="40">
      <t>テンポ</t>
    </rPh>
    <rPh sb="41" eb="43">
      <t>タッセイ</t>
    </rPh>
    <rPh sb="47" eb="49">
      <t>キジュン</t>
    </rPh>
    <rPh sb="49" eb="51">
      <t>コウモク</t>
    </rPh>
    <rPh sb="53" eb="55">
      <t>センタク</t>
    </rPh>
    <rPh sb="55" eb="57">
      <t>カノウ</t>
    </rPh>
    <rPh sb="60" eb="62">
      <t>レイガイ</t>
    </rPh>
    <rPh sb="67" eb="69">
      <t>ベット</t>
    </rPh>
    <rPh sb="70" eb="71">
      <t>ヨウ</t>
    </rPh>
    <rPh sb="71" eb="73">
      <t>セツメイ</t>
    </rPh>
    <phoneticPr fontId="1"/>
  </si>
  <si>
    <r>
      <t xml:space="preserve">8. </t>
    </r>
    <r>
      <rPr>
        <sz val="10"/>
        <color theme="1"/>
        <rFont val="ＭＳ Ｐゴシック"/>
        <family val="3"/>
        <charset val="128"/>
      </rPr>
      <t>ご提出いただく資料や文書等の書式は、指定がある記入表以外は特に規定されておりません。新たに作成いただくか、既存資料のコピー等をご用意ください。</t>
    </r>
    <rPh sb="4" eb="6">
      <t>テイシュツ</t>
    </rPh>
    <rPh sb="10" eb="12">
      <t>シリョウ</t>
    </rPh>
    <rPh sb="13" eb="15">
      <t>ブンショ</t>
    </rPh>
    <rPh sb="15" eb="16">
      <t>トウ</t>
    </rPh>
    <rPh sb="17" eb="19">
      <t>ショシキ</t>
    </rPh>
    <rPh sb="21" eb="23">
      <t>シテイ</t>
    </rPh>
    <rPh sb="26" eb="28">
      <t>キニュウ</t>
    </rPh>
    <rPh sb="28" eb="29">
      <t>ヒョウ</t>
    </rPh>
    <rPh sb="29" eb="31">
      <t>イガイ</t>
    </rPh>
    <rPh sb="32" eb="33">
      <t>トク</t>
    </rPh>
    <rPh sb="34" eb="36">
      <t>キテイ</t>
    </rPh>
    <rPh sb="45" eb="46">
      <t>アラ</t>
    </rPh>
    <rPh sb="48" eb="50">
      <t>サクセイ</t>
    </rPh>
    <rPh sb="56" eb="58">
      <t>キゾン</t>
    </rPh>
    <rPh sb="58" eb="60">
      <t>シリョウ</t>
    </rPh>
    <rPh sb="64" eb="65">
      <t>トウ</t>
    </rPh>
    <rPh sb="67" eb="69">
      <t>ヨウイ</t>
    </rPh>
    <phoneticPr fontId="1"/>
  </si>
  <si>
    <r>
      <t>*</t>
    </r>
    <r>
      <rPr>
        <sz val="10.5"/>
        <color theme="1"/>
        <rFont val="ＭＳ Ｐゴシック"/>
        <family val="3"/>
        <charset val="128"/>
      </rPr>
      <t>申込区分</t>
    </r>
    <r>
      <rPr>
        <sz val="10.5"/>
        <color theme="1"/>
        <rFont val="Arial"/>
        <family val="2"/>
      </rPr>
      <t>(</t>
    </r>
    <r>
      <rPr>
        <sz val="10.5"/>
        <color theme="1"/>
        <rFont val="ＭＳ Ｐゴシック"/>
        <family val="3"/>
        <charset val="128"/>
      </rPr>
      <t>申込単位</t>
    </r>
    <r>
      <rPr>
        <sz val="10.5"/>
        <color theme="1"/>
        <rFont val="Arial"/>
        <family val="2"/>
      </rPr>
      <t>)</t>
    </r>
    <r>
      <rPr>
        <sz val="10.5"/>
        <color theme="1"/>
        <rFont val="ＭＳ Ｐゴシック"/>
        <family val="3"/>
        <charset val="128"/>
      </rPr>
      <t>は、</t>
    </r>
    <r>
      <rPr>
        <sz val="10.5"/>
        <color theme="1"/>
        <rFont val="Arial"/>
        <family val="2"/>
      </rPr>
      <t>1</t>
    </r>
    <r>
      <rPr>
        <sz val="10.5"/>
        <color theme="1"/>
        <rFont val="ＭＳ Ｐゴシック"/>
        <family val="3"/>
        <charset val="128"/>
      </rPr>
      <t>店舗毎またはチェーン店（本部が定めた方針やマニュアル等に従い、共通した取り組みを行っている複数の店舗）毎とします。</t>
    </r>
    <rPh sb="26" eb="28">
      <t>ホンブ</t>
    </rPh>
    <rPh sb="29" eb="30">
      <t>サダ</t>
    </rPh>
    <rPh sb="32" eb="34">
      <t>ホウシン</t>
    </rPh>
    <rPh sb="40" eb="41">
      <t>トウ</t>
    </rPh>
    <rPh sb="42" eb="43">
      <t>シタガ</t>
    </rPh>
    <rPh sb="45" eb="47">
      <t>キョウツウ</t>
    </rPh>
    <rPh sb="49" eb="50">
      <t>ト</t>
    </rPh>
    <rPh sb="51" eb="52">
      <t>ク</t>
    </rPh>
    <rPh sb="54" eb="55">
      <t>オコナ</t>
    </rPh>
    <rPh sb="59" eb="61">
      <t>フクスウ</t>
    </rPh>
    <phoneticPr fontId="1"/>
  </si>
  <si>
    <t>日本標準産業分類**</t>
    <rPh sb="0" eb="2">
      <t>ニホン</t>
    </rPh>
    <rPh sb="2" eb="4">
      <t>ヒョウジュン</t>
    </rPh>
    <rPh sb="4" eb="6">
      <t>サンギョウ</t>
    </rPh>
    <rPh sb="6" eb="8">
      <t>ブンルイ</t>
    </rPh>
    <phoneticPr fontId="1"/>
  </si>
  <si>
    <r>
      <t>**</t>
    </r>
    <r>
      <rPr>
        <sz val="10.5"/>
        <color theme="1"/>
        <rFont val="ＭＳ Ｐゴシック"/>
        <family val="3"/>
        <charset val="128"/>
      </rPr>
      <t>分類は日本標準産業分類（平成</t>
    </r>
    <r>
      <rPr>
        <sz val="10.5"/>
        <color theme="1"/>
        <rFont val="Arial"/>
        <family val="2"/>
      </rPr>
      <t>25</t>
    </r>
    <r>
      <rPr>
        <sz val="10.5"/>
        <color theme="1"/>
        <rFont val="ＭＳ Ｐゴシック"/>
        <family val="3"/>
        <charset val="128"/>
      </rPr>
      <t>年</t>
    </r>
    <r>
      <rPr>
        <sz val="10.5"/>
        <color theme="1"/>
        <rFont val="Arial"/>
        <family val="2"/>
      </rPr>
      <t>10</t>
    </r>
    <r>
      <rPr>
        <sz val="10.5"/>
        <color theme="1"/>
        <rFont val="ＭＳ Ｐゴシック"/>
        <family val="3"/>
        <charset val="128"/>
      </rPr>
      <t>月改定）（平成</t>
    </r>
    <r>
      <rPr>
        <sz val="10.5"/>
        <color theme="1"/>
        <rFont val="Arial"/>
        <family val="2"/>
      </rPr>
      <t>26</t>
    </r>
    <r>
      <rPr>
        <sz val="10.5"/>
        <color theme="1"/>
        <rFont val="ＭＳ Ｐゴシック"/>
        <family val="3"/>
        <charset val="128"/>
      </rPr>
      <t>年</t>
    </r>
    <r>
      <rPr>
        <sz val="10.5"/>
        <color theme="1"/>
        <rFont val="Arial"/>
        <family val="2"/>
      </rPr>
      <t>4</t>
    </r>
    <r>
      <rPr>
        <sz val="10.5"/>
        <color theme="1"/>
        <rFont val="ＭＳ Ｐゴシック"/>
        <family val="3"/>
        <charset val="128"/>
      </rPr>
      <t>月</t>
    </r>
    <r>
      <rPr>
        <sz val="10.5"/>
        <color theme="1"/>
        <rFont val="Arial"/>
        <family val="2"/>
      </rPr>
      <t>1</t>
    </r>
    <r>
      <rPr>
        <sz val="10.5"/>
        <color theme="1"/>
        <rFont val="ＭＳ Ｐゴシック"/>
        <family val="3"/>
        <charset val="128"/>
      </rPr>
      <t>日施行）に基づく。</t>
    </r>
    <rPh sb="2" eb="4">
      <t>ブンルイ</t>
    </rPh>
    <rPh sb="39" eb="40">
      <t>モト</t>
    </rPh>
    <phoneticPr fontId="1"/>
  </si>
  <si>
    <r>
      <t>**</t>
    </r>
    <r>
      <rPr>
        <sz val="10.5"/>
        <color theme="1"/>
        <rFont val="ＭＳ Ｐゴシック"/>
        <family val="3"/>
        <charset val="128"/>
      </rPr>
      <t>複数の分類にまたがる場合は、主たる分類を選択してください。</t>
    </r>
    <rPh sb="2" eb="4">
      <t>フクスウ</t>
    </rPh>
    <rPh sb="5" eb="7">
      <t>ブンルイ</t>
    </rPh>
    <rPh sb="12" eb="14">
      <t>バアイ</t>
    </rPh>
    <rPh sb="16" eb="17">
      <t>シュ</t>
    </rPh>
    <rPh sb="19" eb="21">
      <t>ブンルイ</t>
    </rPh>
    <rPh sb="22" eb="24">
      <t>センタク</t>
    </rPh>
    <phoneticPr fontId="1"/>
  </si>
  <si>
    <t>エコマーク認定商品を販売している場合は、ジャンル(日用品・家庭用品、文具・事務用品など、サービス除く)毎に、取り扱い商品数が右記を満たす。</t>
    <rPh sb="62" eb="64">
      <t>ウキ</t>
    </rPh>
    <phoneticPr fontId="1"/>
  </si>
  <si>
    <t>1商品</t>
    <rPh sb="1" eb="3">
      <t>ショウヒン</t>
    </rPh>
    <phoneticPr fontId="1"/>
  </si>
  <si>
    <t>2商品以上</t>
    <rPh sb="1" eb="3">
      <t>ショウヒン</t>
    </rPh>
    <rPh sb="3" eb="5">
      <t>イジョウ</t>
    </rPh>
    <phoneticPr fontId="1"/>
  </si>
  <si>
    <t>上記以上</t>
    <rPh sb="0" eb="2">
      <t>ジョウキ</t>
    </rPh>
    <rPh sb="2" eb="4">
      <t>イジョウ</t>
    </rPh>
    <phoneticPr fontId="1"/>
  </si>
  <si>
    <t>店舗で販売する農産物、畜産物、水産物、パーム油などについて、持続可能な調達方針(定量的なもの)を掲げ、取り組みを開始している。</t>
    <phoneticPr fontId="1"/>
  </si>
  <si>
    <t>エコマークなどの環境配慮型商品を自社で開発、販売している。</t>
    <phoneticPr fontId="1"/>
  </si>
  <si>
    <t>店舗で取り組んでいる環境活動の内容を掲示物やウェブサイトなどを通じて情報発信している。</t>
    <rPh sb="0" eb="2">
      <t>テンポ</t>
    </rPh>
    <rPh sb="3" eb="4">
      <t>ト</t>
    </rPh>
    <rPh sb="5" eb="6">
      <t>ク</t>
    </rPh>
    <rPh sb="10" eb="12">
      <t>カンキョウ</t>
    </rPh>
    <rPh sb="12" eb="14">
      <t>カツドウ</t>
    </rPh>
    <rPh sb="15" eb="17">
      <t>ナイヨウ</t>
    </rPh>
    <rPh sb="18" eb="20">
      <t>ケイジ</t>
    </rPh>
    <rPh sb="20" eb="21">
      <t>ブツ</t>
    </rPh>
    <rPh sb="31" eb="32">
      <t>ツウ</t>
    </rPh>
    <rPh sb="34" eb="36">
      <t>ジョウホウ</t>
    </rPh>
    <rPh sb="36" eb="38">
      <t>ハッシン</t>
    </rPh>
    <phoneticPr fontId="1"/>
  </si>
  <si>
    <t>特設コーナーやPOPなどで、環境配慮商品の意味・購入メリットをわかりやすく伝えている。</t>
    <phoneticPr fontId="1"/>
  </si>
  <si>
    <r>
      <t xml:space="preserve">4-2. </t>
    </r>
    <r>
      <rPr>
        <b/>
        <sz val="12"/>
        <color theme="1"/>
        <rFont val="ＭＳ Ｐゴシック"/>
        <family val="3"/>
        <charset val="128"/>
      </rPr>
      <t>環境コミュニケーション</t>
    </r>
    <rPh sb="5" eb="7">
      <t>カンキョウ</t>
    </rPh>
    <phoneticPr fontId="1"/>
  </si>
  <si>
    <r>
      <t xml:space="preserve">4-1. </t>
    </r>
    <r>
      <rPr>
        <b/>
        <sz val="12"/>
        <color theme="1"/>
        <rFont val="ＭＳ Ｐゴシック"/>
        <family val="3"/>
        <charset val="128"/>
      </rPr>
      <t>環境に配慮した商品販売</t>
    </r>
    <rPh sb="5" eb="7">
      <t>カンキョウ</t>
    </rPh>
    <rPh sb="8" eb="10">
      <t>ハイリョ</t>
    </rPh>
    <rPh sb="12" eb="14">
      <t>ショウヒン</t>
    </rPh>
    <rPh sb="14" eb="16">
      <t>ハンバイ</t>
    </rPh>
    <phoneticPr fontId="1"/>
  </si>
  <si>
    <t>店舗が該当する環境法規等(地方自治体の条例も含む)を順守している(加盟店やテナントも含め、申込者が順守状況を確認している)。</t>
    <phoneticPr fontId="1"/>
  </si>
  <si>
    <t>社内で使用する物品等について、エコマークなどの環境配慮型製品(文具、トイレットペーパーなど)を優先的に購入するための社内基準を定めている。</t>
    <rPh sb="0" eb="2">
      <t>シャナイ</t>
    </rPh>
    <rPh sb="3" eb="5">
      <t>シヨウ</t>
    </rPh>
    <rPh sb="7" eb="9">
      <t>ブッピン</t>
    </rPh>
    <rPh sb="9" eb="10">
      <t>トウ</t>
    </rPh>
    <rPh sb="23" eb="25">
      <t>カンキョウ</t>
    </rPh>
    <rPh sb="25" eb="28">
      <t>ハイリョガタ</t>
    </rPh>
    <rPh sb="28" eb="30">
      <t>セイヒン</t>
    </rPh>
    <rPh sb="31" eb="33">
      <t>ブング</t>
    </rPh>
    <rPh sb="47" eb="50">
      <t>ユウセンテキ</t>
    </rPh>
    <rPh sb="51" eb="53">
      <t>コウニュウ</t>
    </rPh>
    <rPh sb="58" eb="60">
      <t>シャナイ</t>
    </rPh>
    <rPh sb="60" eb="62">
      <t>キジュン</t>
    </rPh>
    <rPh sb="63" eb="64">
      <t>サダ</t>
    </rPh>
    <phoneticPr fontId="1"/>
  </si>
  <si>
    <t>環境への取り組みを適切に実行するため、全従業員を対象として、必要な教育・訓練を実施している。</t>
    <phoneticPr fontId="1"/>
  </si>
  <si>
    <t>店舗から排出される温室効果ガスを削減する努力を十分行ったうえで、カーボン・オフセットの取り組みを行っている。</t>
    <phoneticPr fontId="1"/>
  </si>
  <si>
    <t>持続可能な開発目標(SDGs)の達成に向けて、具体的に取り組む内容の公表や数値目標などを設定している。</t>
    <phoneticPr fontId="1"/>
  </si>
  <si>
    <t>グループ企業や他社との共同配送、倉庫／物流センターの共同化を行っている。</t>
    <phoneticPr fontId="1"/>
  </si>
  <si>
    <t>荷物を配達する場合は、再配達を減らす仕組みや体制が整っている。</t>
    <phoneticPr fontId="1"/>
  </si>
  <si>
    <t>店舗から発生する廃棄物の種類と発生量を把握している(加盟店やテナントも含め、申込者が発生状況を把握している)。</t>
    <phoneticPr fontId="1"/>
  </si>
  <si>
    <t>さらに、食品リサイクル法における食品小売業に該当する事業者は、下表に示す食品廃棄物等の発生抑制の目標値を達成している。</t>
    <phoneticPr fontId="1"/>
  </si>
  <si>
    <t>食品廃棄物の発生状況を対前年度比や原単位で評価するとともに、発生抑制に向けた具体的な目標や計画を立てている。</t>
    <phoneticPr fontId="1"/>
  </si>
  <si>
    <t>コンビニエンスストア
　≦44.1kg/百万円</t>
    <phoneticPr fontId="1"/>
  </si>
  <si>
    <t>回収している容器包装や資源の回収量、リサイクル状況を掲示などで情報提供している。</t>
    <phoneticPr fontId="1"/>
  </si>
  <si>
    <t>スイッチのON/OFFルールなど日常的な省エネ・節水対策を、掲示物やマニュアルなどにわかりやすく示して実行している。</t>
    <phoneticPr fontId="1"/>
  </si>
  <si>
    <t>熱源、照明、空調関係の機器が効率よく動くように、定期的な点検、清掃を実施している。</t>
    <phoneticPr fontId="1"/>
  </si>
  <si>
    <t>照　明</t>
    <rPh sb="0" eb="1">
      <t>テル</t>
    </rPh>
    <rPh sb="2" eb="3">
      <t>メイ</t>
    </rPh>
    <phoneticPr fontId="1"/>
  </si>
  <si>
    <t>空　調</t>
    <rPh sb="0" eb="1">
      <t>カラ</t>
    </rPh>
    <rPh sb="2" eb="3">
      <t>チョウ</t>
    </rPh>
    <phoneticPr fontId="1"/>
  </si>
  <si>
    <t>冷蔵冷凍</t>
    <rPh sb="0" eb="2">
      <t>レイゾウ</t>
    </rPh>
    <rPh sb="2" eb="4">
      <t>レイトウ</t>
    </rPh>
    <phoneticPr fontId="1"/>
  </si>
  <si>
    <t>エネルギーの使用状況を対前年度比や原単位で評価するとともに、使用量削減に向けた具体的な目標や計画を立てている。</t>
    <phoneticPr fontId="1"/>
  </si>
  <si>
    <t>①努力目標</t>
    <rPh sb="1" eb="3">
      <t>ドリョク</t>
    </rPh>
    <rPh sb="3" eb="5">
      <t>モクヒョウ</t>
    </rPh>
    <phoneticPr fontId="1"/>
  </si>
  <si>
    <t>②ベンチマーク目標</t>
    <rPh sb="7" eb="9">
      <t>モクヒョウ</t>
    </rPh>
    <phoneticPr fontId="1"/>
  </si>
  <si>
    <t>グラフなどでエネルギー使用量やコストの推移を見える化し、環境意識の向上に努めている。</t>
    <rPh sb="11" eb="14">
      <t>シヨウリョウ</t>
    </rPh>
    <rPh sb="19" eb="21">
      <t>スイイ</t>
    </rPh>
    <rPh sb="22" eb="23">
      <t>ミ</t>
    </rPh>
    <rPh sb="25" eb="26">
      <t>カ</t>
    </rPh>
    <rPh sb="28" eb="30">
      <t>カンキョウ</t>
    </rPh>
    <rPh sb="30" eb="32">
      <t>イシキ</t>
    </rPh>
    <rPh sb="33" eb="35">
      <t>コウジョウ</t>
    </rPh>
    <rPh sb="36" eb="37">
      <t>ツト</t>
    </rPh>
    <phoneticPr fontId="1"/>
  </si>
  <si>
    <r>
      <t xml:space="preserve">4. </t>
    </r>
    <r>
      <rPr>
        <sz val="10"/>
        <color theme="1"/>
        <rFont val="ＭＳ Ｐゴシック"/>
        <family val="3"/>
        <charset val="128"/>
      </rPr>
      <t>基準への適合は、基準本文や解説に特に明記がない限り、</t>
    </r>
    <r>
      <rPr>
        <sz val="10"/>
        <color rgb="FFFF0000"/>
        <rFont val="ＭＳ Ｐゴシック"/>
        <family val="3"/>
        <charset val="128"/>
      </rPr>
      <t>実施の有無で判断</t>
    </r>
    <r>
      <rPr>
        <sz val="10"/>
        <color theme="1"/>
        <rFont val="ＭＳ Ｐゴシック"/>
        <family val="3"/>
        <charset val="128"/>
      </rPr>
      <t>してください</t>
    </r>
    <r>
      <rPr>
        <sz val="10"/>
        <color theme="1"/>
        <rFont val="Arial"/>
        <family val="2"/>
      </rPr>
      <t>(</t>
    </r>
    <r>
      <rPr>
        <sz val="10"/>
        <color theme="1"/>
        <rFont val="ＭＳ Ｐゴシック"/>
        <family val="3"/>
        <charset val="128"/>
      </rPr>
      <t>取り組みの程度は問いません</t>
    </r>
    <r>
      <rPr>
        <sz val="10"/>
        <color theme="1"/>
        <rFont val="Arial"/>
        <family val="2"/>
      </rPr>
      <t>)</t>
    </r>
    <r>
      <rPr>
        <sz val="10"/>
        <color theme="1"/>
        <rFont val="ＭＳ Ｐゴシック"/>
        <family val="3"/>
        <charset val="128"/>
      </rPr>
      <t>。</t>
    </r>
    <r>
      <rPr>
        <sz val="10"/>
        <color theme="1"/>
        <rFont val="Arial"/>
        <family val="2"/>
      </rPr>
      <t/>
    </r>
    <phoneticPr fontId="1"/>
  </si>
  <si>
    <r>
      <t xml:space="preserve">5. </t>
    </r>
    <r>
      <rPr>
        <sz val="10"/>
        <color theme="1"/>
        <rFont val="ＭＳ Ｐゴシック"/>
        <family val="3"/>
        <charset val="128"/>
      </rPr>
      <t>基準への適合は、</t>
    </r>
    <r>
      <rPr>
        <sz val="10"/>
        <color rgb="FFFF0000"/>
        <rFont val="ＭＳ Ｐゴシック"/>
        <family val="3"/>
        <charset val="128"/>
      </rPr>
      <t>実績があるかどうかで判断</t>
    </r>
    <r>
      <rPr>
        <sz val="10"/>
        <color theme="1"/>
        <rFont val="ＭＳ Ｐゴシック"/>
        <family val="3"/>
        <charset val="128"/>
      </rPr>
      <t>してください。実績がない場合は、具体的な計画</t>
    </r>
    <r>
      <rPr>
        <sz val="10"/>
        <color theme="1"/>
        <rFont val="Arial"/>
        <family val="2"/>
      </rPr>
      <t>(</t>
    </r>
    <r>
      <rPr>
        <sz val="10"/>
        <color theme="1"/>
        <rFont val="ＭＳ Ｐゴシック"/>
        <family val="3"/>
        <charset val="128"/>
      </rPr>
      <t>実効性を裏付ける資料や文書など</t>
    </r>
    <r>
      <rPr>
        <sz val="10"/>
        <color theme="1"/>
        <rFont val="Arial"/>
        <family val="2"/>
      </rPr>
      <t>)</t>
    </r>
    <r>
      <rPr>
        <sz val="10"/>
        <color theme="1"/>
        <rFont val="ＭＳ Ｐゴシック"/>
        <family val="3"/>
        <charset val="128"/>
      </rPr>
      <t>を提出してください。</t>
    </r>
    <rPh sb="21" eb="23">
      <t>ハンダン</t>
    </rPh>
    <rPh sb="43" eb="45">
      <t>ケイカク</t>
    </rPh>
    <phoneticPr fontId="1"/>
  </si>
  <si>
    <r>
      <t>6. </t>
    </r>
    <r>
      <rPr>
        <sz val="10"/>
        <color theme="1"/>
        <rFont val="ＭＳ Ｐゴシック"/>
        <family val="3"/>
        <charset val="128"/>
      </rPr>
      <t>申込の対象に加盟店やテナントなど別の事業者を含んでいる場合は、原則として</t>
    </r>
    <r>
      <rPr>
        <sz val="10"/>
        <color rgb="FFFF0000"/>
        <rFont val="ＭＳ Ｐゴシック"/>
        <family val="3"/>
        <charset val="128"/>
      </rPr>
      <t>申込者自身が主体的に取り組んでいる内容で適合有無を判断</t>
    </r>
    <r>
      <rPr>
        <sz val="10"/>
        <color theme="1"/>
        <rFont val="ＭＳ Ｐゴシック"/>
        <family val="3"/>
        <charset val="128"/>
      </rPr>
      <t>してください。</t>
    </r>
    <rPh sb="57" eb="59">
      <t>ナイヨウ</t>
    </rPh>
    <rPh sb="60" eb="62">
      <t>テキゴウ</t>
    </rPh>
    <rPh sb="62" eb="64">
      <t>ウム</t>
    </rPh>
    <phoneticPr fontId="1"/>
  </si>
  <si>
    <r>
      <rPr>
        <sz val="10"/>
        <color theme="1"/>
        <rFont val="Arial"/>
        <family val="2"/>
      </rPr>
      <t xml:space="preserve">7. </t>
    </r>
    <r>
      <rPr>
        <sz val="10"/>
        <color theme="1"/>
        <rFont val="ＭＳ Ｐゴシック"/>
        <family val="3"/>
        <charset val="128"/>
      </rPr>
      <t>申込の対象店舗内にテナントが入居している場合は、原則、</t>
    </r>
    <r>
      <rPr>
        <sz val="10"/>
        <color rgb="FFFF0000"/>
        <rFont val="ＭＳ Ｐゴシック"/>
        <family val="3"/>
        <charset val="128"/>
      </rPr>
      <t>すべてのテナントを含め、</t>
    </r>
    <r>
      <rPr>
        <sz val="10"/>
        <color rgb="FFFF0000"/>
        <rFont val="Arial"/>
        <family val="2"/>
      </rPr>
      <t xml:space="preserve"> </t>
    </r>
    <r>
      <rPr>
        <sz val="10"/>
        <color rgb="FFFF0000"/>
        <rFont val="ＭＳ Ｐゴシック"/>
        <family val="3"/>
        <charset val="128"/>
      </rPr>
      <t>少なくても</t>
    </r>
    <r>
      <rPr>
        <sz val="10"/>
        <color rgb="FFFF0000"/>
        <rFont val="Arial"/>
        <family val="2"/>
      </rPr>
      <t>(21)</t>
    </r>
    <r>
      <rPr>
        <sz val="10"/>
        <color rgb="FFFF0000"/>
        <rFont val="ＭＳ Ｐゴシック"/>
        <family val="3"/>
        <charset val="128"/>
      </rPr>
      <t>法令順守、</t>
    </r>
    <r>
      <rPr>
        <sz val="10"/>
        <color rgb="FFFF0000"/>
        <rFont val="Arial"/>
        <family val="2"/>
      </rPr>
      <t xml:space="preserve"> (41)</t>
    </r>
    <r>
      <rPr>
        <sz val="10"/>
        <color rgb="FFFF0000"/>
        <rFont val="ＭＳ Ｐゴシック"/>
        <family val="3"/>
        <charset val="128"/>
      </rPr>
      <t>廃棄物管理、</t>
    </r>
    <r>
      <rPr>
        <sz val="10"/>
        <color rgb="FFFF0000"/>
        <rFont val="Arial"/>
        <family val="2"/>
      </rPr>
      <t xml:space="preserve"> (51)</t>
    </r>
    <r>
      <rPr>
        <sz val="10"/>
        <color rgb="FFFF0000"/>
        <rFont val="ＭＳ Ｐゴシック"/>
        <family val="3"/>
        <charset val="128"/>
      </rPr>
      <t>エネルギー管理に適合していること</t>
    </r>
    <r>
      <rPr>
        <sz val="10"/>
        <color theme="1"/>
        <rFont val="ＭＳ Ｐゴシック"/>
        <family val="3"/>
        <charset val="128"/>
      </rPr>
      <t>を要件とします（例外については別途、要説明）。</t>
    </r>
    <rPh sb="97" eb="99">
      <t>レイガイ</t>
    </rPh>
    <rPh sb="104" eb="106">
      <t>ベット</t>
    </rPh>
    <rPh sb="107" eb="108">
      <t>ヨウ</t>
    </rPh>
    <rPh sb="108" eb="110">
      <t>セツメイ</t>
    </rPh>
    <phoneticPr fontId="1"/>
  </si>
  <si>
    <t>(会社適合)</t>
    <rPh sb="1" eb="3">
      <t>カイシャ</t>
    </rPh>
    <rPh sb="3" eb="5">
      <t>テキゴウ</t>
    </rPh>
    <phoneticPr fontId="1"/>
  </si>
  <si>
    <t>基準を満たすことを証明できる調達方針等の文書をご提出ください。</t>
    <rPh sb="0" eb="2">
      <t>キジュン</t>
    </rPh>
    <rPh sb="3" eb="4">
      <t>ミ</t>
    </rPh>
    <rPh sb="9" eb="11">
      <t>ショウメイ</t>
    </rPh>
    <rPh sb="14" eb="16">
      <t>チョウタツ</t>
    </rPh>
    <rPh sb="16" eb="18">
      <t>ホウシン</t>
    </rPh>
    <rPh sb="18" eb="19">
      <t>トウ</t>
    </rPh>
    <rPh sb="20" eb="22">
      <t>ブンショ</t>
    </rPh>
    <rPh sb="24" eb="26">
      <t>テイシュツ</t>
    </rPh>
    <phoneticPr fontId="1"/>
  </si>
  <si>
    <t xml:space="preserve"> 「環境配慮型商品」の自社規格・基準等の文書をご提出ください。</t>
    <rPh sb="2" eb="4">
      <t>カンキョウ</t>
    </rPh>
    <rPh sb="4" eb="7">
      <t>ハイリョガタ</t>
    </rPh>
    <rPh sb="7" eb="9">
      <t>ショウヒン</t>
    </rPh>
    <rPh sb="11" eb="13">
      <t>ジシャ</t>
    </rPh>
    <rPh sb="13" eb="15">
      <t>キカク</t>
    </rPh>
    <rPh sb="16" eb="18">
      <t>キジュン</t>
    </rPh>
    <rPh sb="18" eb="19">
      <t>トウ</t>
    </rPh>
    <rPh sb="20" eb="22">
      <t>ブンショ</t>
    </rPh>
    <rPh sb="24" eb="26">
      <t>テイシュツ</t>
    </rPh>
    <phoneticPr fontId="1"/>
  </si>
  <si>
    <r>
      <t>その他</t>
    </r>
    <r>
      <rPr>
        <vertAlign val="superscript"/>
        <sz val="10"/>
        <color theme="1"/>
        <rFont val="ＭＳ Ｐゴシック"/>
        <family val="3"/>
        <charset val="128"/>
        <scheme val="minor"/>
      </rPr>
      <t>※3</t>
    </r>
    <phoneticPr fontId="1"/>
  </si>
  <si>
    <r>
      <t>適合有無</t>
    </r>
    <r>
      <rPr>
        <vertAlign val="superscript"/>
        <sz val="10"/>
        <color theme="1"/>
        <rFont val="ＭＳ Ｐゴシック"/>
        <family val="3"/>
        <charset val="128"/>
      </rPr>
      <t>※1</t>
    </r>
    <rPh sb="0" eb="2">
      <t>テキゴウ</t>
    </rPh>
    <rPh sb="2" eb="4">
      <t>ウム</t>
    </rPh>
    <phoneticPr fontId="1"/>
  </si>
  <si>
    <r>
      <t>証明方法</t>
    </r>
    <r>
      <rPr>
        <vertAlign val="superscript"/>
        <sz val="10"/>
        <color theme="1"/>
        <rFont val="ＭＳ Ｐゴシック"/>
        <family val="3"/>
        <charset val="128"/>
      </rPr>
      <t>※2</t>
    </r>
    <rPh sb="0" eb="2">
      <t>ショウメイ</t>
    </rPh>
    <rPh sb="2" eb="4">
      <t>ホウホウ</t>
    </rPh>
    <phoneticPr fontId="1"/>
  </si>
  <si>
    <t>取り組み内容がわかる資料（過去の実績や今後の計画など）を提出してください。</t>
    <rPh sb="0" eb="1">
      <t>ト</t>
    </rPh>
    <rPh sb="2" eb="3">
      <t>ク</t>
    </rPh>
    <rPh sb="4" eb="6">
      <t>ナイヨウ</t>
    </rPh>
    <rPh sb="10" eb="12">
      <t>シリョウ</t>
    </rPh>
    <rPh sb="13" eb="15">
      <t>カコ</t>
    </rPh>
    <rPh sb="16" eb="18">
      <t>ジッセキ</t>
    </rPh>
    <rPh sb="19" eb="21">
      <t>コンゴ</t>
    </rPh>
    <rPh sb="22" eb="24">
      <t>ケイカク</t>
    </rPh>
    <rPh sb="28" eb="30">
      <t>テイシュツ</t>
    </rPh>
    <phoneticPr fontId="1"/>
  </si>
  <si>
    <t>取り組み内容がわかる資料（設置場所や台数など）を提出してください。</t>
    <rPh sb="0" eb="1">
      <t>ト</t>
    </rPh>
    <rPh sb="2" eb="3">
      <t>ク</t>
    </rPh>
    <rPh sb="4" eb="6">
      <t>ナイヨウ</t>
    </rPh>
    <rPh sb="10" eb="12">
      <t>シリョウ</t>
    </rPh>
    <rPh sb="13" eb="15">
      <t>セッチ</t>
    </rPh>
    <rPh sb="15" eb="17">
      <t>バショ</t>
    </rPh>
    <rPh sb="18" eb="20">
      <t>ダイスウ</t>
    </rPh>
    <rPh sb="24" eb="26">
      <t>テイシュツ</t>
    </rPh>
    <phoneticPr fontId="1"/>
  </si>
  <si>
    <t>取り組み内容がわかる資料（現地写真など）を提出してください。</t>
    <rPh sb="0" eb="1">
      <t>ト</t>
    </rPh>
    <rPh sb="2" eb="3">
      <t>ク</t>
    </rPh>
    <rPh sb="4" eb="6">
      <t>ナイヨウ</t>
    </rPh>
    <rPh sb="10" eb="12">
      <t>シリョウ</t>
    </rPh>
    <rPh sb="13" eb="15">
      <t>ゲンチ</t>
    </rPh>
    <rPh sb="15" eb="17">
      <t>シャシン</t>
    </rPh>
    <rPh sb="21" eb="23">
      <t>テイシュツ</t>
    </rPh>
    <phoneticPr fontId="1"/>
  </si>
  <si>
    <t>第三者が発行する認定証の写し等をご提出ください。</t>
    <rPh sb="0" eb="1">
      <t>ダイ</t>
    </rPh>
    <rPh sb="1" eb="3">
      <t>サンシャ</t>
    </rPh>
    <rPh sb="4" eb="6">
      <t>ハッコウ</t>
    </rPh>
    <rPh sb="8" eb="10">
      <t>ニンテイ</t>
    </rPh>
    <rPh sb="10" eb="11">
      <t>ショウ</t>
    </rPh>
    <rPh sb="12" eb="13">
      <t>ウツ</t>
    </rPh>
    <rPh sb="14" eb="15">
      <t>ナド</t>
    </rPh>
    <rPh sb="17" eb="19">
      <t>テイシュツ</t>
    </rPh>
    <phoneticPr fontId="1"/>
  </si>
  <si>
    <t>カーボン・オフセットを行っていることを証明する文書等を提出してください。</t>
    <rPh sb="11" eb="12">
      <t>オコナ</t>
    </rPh>
    <rPh sb="19" eb="21">
      <t>ショウメイ</t>
    </rPh>
    <rPh sb="23" eb="25">
      <t>ブンショ</t>
    </rPh>
    <rPh sb="25" eb="26">
      <t>トウ</t>
    </rPh>
    <rPh sb="27" eb="29">
      <t>テイシュツ</t>
    </rPh>
    <phoneticPr fontId="1"/>
  </si>
  <si>
    <t>公表している取り組み内容や数値目標を示す資料や説明文書を提出してください。</t>
    <rPh sb="0" eb="2">
      <t>コウヒョウ</t>
    </rPh>
    <rPh sb="6" eb="7">
      <t>ト</t>
    </rPh>
    <rPh sb="8" eb="9">
      <t>ク</t>
    </rPh>
    <rPh sb="10" eb="12">
      <t>ナイヨウ</t>
    </rPh>
    <rPh sb="13" eb="15">
      <t>スウチ</t>
    </rPh>
    <rPh sb="15" eb="17">
      <t>モクヒョウ</t>
    </rPh>
    <rPh sb="18" eb="19">
      <t>シメ</t>
    </rPh>
    <rPh sb="20" eb="22">
      <t>シリョウ</t>
    </rPh>
    <rPh sb="23" eb="25">
      <t>セツメイ</t>
    </rPh>
    <rPh sb="25" eb="27">
      <t>ブンショ</t>
    </rPh>
    <rPh sb="28" eb="30">
      <t>テイシュツ</t>
    </rPh>
    <phoneticPr fontId="1"/>
  </si>
  <si>
    <t>登録証の写しまたは認証取得の物流事業者であることを証明する文書等をご提出ください。</t>
    <rPh sb="0" eb="2">
      <t>トウロク</t>
    </rPh>
    <rPh sb="2" eb="3">
      <t>ショウ</t>
    </rPh>
    <rPh sb="4" eb="5">
      <t>ウツ</t>
    </rPh>
    <rPh sb="9" eb="11">
      <t>ニンショウ</t>
    </rPh>
    <rPh sb="11" eb="13">
      <t>シュトク</t>
    </rPh>
    <rPh sb="14" eb="16">
      <t>ブツリュウ</t>
    </rPh>
    <rPh sb="16" eb="19">
      <t>ジギョウシャ</t>
    </rPh>
    <rPh sb="25" eb="27">
      <t>ショウメイ</t>
    </rPh>
    <rPh sb="29" eb="31">
      <t>ブンショ</t>
    </rPh>
    <rPh sb="31" eb="32">
      <t>トウ</t>
    </rPh>
    <rPh sb="34" eb="36">
      <t>テイシュツ</t>
    </rPh>
    <phoneticPr fontId="1"/>
  </si>
  <si>
    <t>研修実績や運行記録等の文書をご提出ください。</t>
    <rPh sb="0" eb="2">
      <t>ケンシュウ</t>
    </rPh>
    <rPh sb="2" eb="4">
      <t>ジッセキ</t>
    </rPh>
    <rPh sb="5" eb="7">
      <t>ウンコウ</t>
    </rPh>
    <rPh sb="7" eb="9">
      <t>キロク</t>
    </rPh>
    <rPh sb="9" eb="10">
      <t>トウ</t>
    </rPh>
    <rPh sb="11" eb="13">
      <t>ブンショ</t>
    </rPh>
    <rPh sb="15" eb="17">
      <t>テイシュツ</t>
    </rPh>
    <phoneticPr fontId="1"/>
  </si>
  <si>
    <t>共同化を示す資料や説明文書をご提出ください。</t>
    <rPh sb="0" eb="3">
      <t>キョウドウカ</t>
    </rPh>
    <rPh sb="4" eb="5">
      <t>シメ</t>
    </rPh>
    <rPh sb="6" eb="8">
      <t>シリョウ</t>
    </rPh>
    <rPh sb="9" eb="11">
      <t>セツメイ</t>
    </rPh>
    <rPh sb="11" eb="13">
      <t>ブンショ</t>
    </rPh>
    <rPh sb="15" eb="17">
      <t>テイシュツ</t>
    </rPh>
    <phoneticPr fontId="1"/>
  </si>
  <si>
    <t>仕組みや体制を示す資料等をご提出ください。</t>
    <rPh sb="0" eb="2">
      <t>シク</t>
    </rPh>
    <rPh sb="4" eb="6">
      <t>タイセイ</t>
    </rPh>
    <rPh sb="7" eb="8">
      <t>シメ</t>
    </rPh>
    <rPh sb="9" eb="11">
      <t>シリョウ</t>
    </rPh>
    <rPh sb="11" eb="12">
      <t>トウ</t>
    </rPh>
    <rPh sb="14" eb="16">
      <t>テイシュツ</t>
    </rPh>
    <phoneticPr fontId="1"/>
  </si>
  <si>
    <t>代表取締役</t>
    <rPh sb="0" eb="5">
      <t>ダイヒョウトリシマリヤク</t>
    </rPh>
    <phoneticPr fontId="1"/>
  </si>
  <si>
    <r>
      <t xml:space="preserve">* </t>
    </r>
    <r>
      <rPr>
        <sz val="10"/>
        <rFont val="ＭＳ Ｐゴシック"/>
        <family val="3"/>
        <charset val="128"/>
      </rPr>
      <t>責任者名は申込事業者の社長</t>
    </r>
    <r>
      <rPr>
        <sz val="10"/>
        <rFont val="Arial"/>
        <family val="2"/>
      </rPr>
      <t>(</t>
    </r>
    <r>
      <rPr>
        <sz val="10"/>
        <rFont val="ＭＳ Ｐゴシック"/>
        <family val="3"/>
        <charset val="128"/>
      </rPr>
      <t>もしくは相当する店舗を管理する責任者</t>
    </r>
    <r>
      <rPr>
        <sz val="10"/>
        <rFont val="Arial"/>
        <family val="2"/>
      </rPr>
      <t>)</t>
    </r>
    <rPh sb="7" eb="9">
      <t>モウシコミ</t>
    </rPh>
    <rPh sb="9" eb="12">
      <t>ジギョウシャ</t>
    </rPh>
    <rPh sb="13" eb="15">
      <t>シャチョウ</t>
    </rPh>
    <rPh sb="24" eb="26">
      <t>テンポ</t>
    </rPh>
    <rPh sb="27" eb="29">
      <t>カンリ</t>
    </rPh>
    <phoneticPr fontId="1"/>
  </si>
  <si>
    <t>エコマークスーパー</t>
    <phoneticPr fontId="1"/>
  </si>
  <si>
    <t>家電リサイクル法</t>
    <rPh sb="0" eb="2">
      <t>カデン</t>
    </rPh>
    <rPh sb="7" eb="8">
      <t>ホウ</t>
    </rPh>
    <phoneticPr fontId="1"/>
  </si>
  <si>
    <r>
      <rPr>
        <b/>
        <sz val="10"/>
        <rFont val="ＭＳ Ｐゴシック"/>
        <family val="3"/>
        <charset val="128"/>
      </rPr>
      <t>１．申込店舗の営業にあたり、関連する環境法規および環境条例など</t>
    </r>
    <r>
      <rPr>
        <b/>
        <sz val="10"/>
        <rFont val="Arial"/>
        <family val="2"/>
      </rPr>
      <t>(</t>
    </r>
    <r>
      <rPr>
        <b/>
        <sz val="10"/>
        <rFont val="ＭＳ Ｐゴシック"/>
        <family val="3"/>
        <charset val="128"/>
      </rPr>
      <t>以下「環境法規等」という</t>
    </r>
    <r>
      <rPr>
        <b/>
        <sz val="10"/>
        <rFont val="Arial"/>
        <family val="2"/>
      </rPr>
      <t>)</t>
    </r>
    <r>
      <rPr>
        <b/>
        <sz val="10"/>
        <rFont val="ＭＳ Ｐゴシック"/>
        <family val="3"/>
        <charset val="128"/>
      </rPr>
      <t>を順守していることを証明します</t>
    </r>
    <r>
      <rPr>
        <b/>
        <sz val="10"/>
        <color rgb="FFFF0000"/>
        <rFont val="ＭＳ Ｐゴシック"/>
        <family val="3"/>
        <charset val="128"/>
      </rPr>
      <t>（加盟店やテナントも含め、順守状況を確認しています）</t>
    </r>
    <r>
      <rPr>
        <b/>
        <sz val="10"/>
        <rFont val="ＭＳ Ｐゴシック"/>
        <family val="3"/>
        <charset val="128"/>
      </rPr>
      <t>。</t>
    </r>
    <rPh sb="4" eb="6">
      <t>テンポ</t>
    </rPh>
    <rPh sb="7" eb="9">
      <t>エイギョウ</t>
    </rPh>
    <rPh sb="25" eb="27">
      <t>カンキョウ</t>
    </rPh>
    <rPh sb="27" eb="29">
      <t>ジョウレイ</t>
    </rPh>
    <phoneticPr fontId="1"/>
  </si>
  <si>
    <t>80%以上</t>
    <rPh sb="3" eb="5">
      <t>イジョウ</t>
    </rPh>
    <phoneticPr fontId="1"/>
  </si>
  <si>
    <t>さらに、右表に示す食品小売業における実施率目標を満たしている。</t>
    <rPh sb="4" eb="5">
      <t>ミギ</t>
    </rPh>
    <rPh sb="5" eb="6">
      <t>ヒョウ</t>
    </rPh>
    <rPh sb="7" eb="8">
      <t>シメ</t>
    </rPh>
    <rPh sb="9" eb="11">
      <t>ショクヒン</t>
    </rPh>
    <rPh sb="11" eb="14">
      <t>コウリギョウ</t>
    </rPh>
    <rPh sb="18" eb="20">
      <t>ジッシ</t>
    </rPh>
    <rPh sb="20" eb="21">
      <t>リツ</t>
    </rPh>
    <rPh sb="21" eb="23">
      <t>モクヒョウ</t>
    </rPh>
    <rPh sb="24" eb="25">
      <t>ミ</t>
    </rPh>
    <phoneticPr fontId="1"/>
  </si>
  <si>
    <t>※2 申込時の証明書類の提出に代えて、審査時の現地確認で提示できる場合は□にチェックしてください(現地確認では、必要に応じて写真撮影により記録させていただきますので予めご了承ください)。</t>
    <rPh sb="3" eb="5">
      <t>モウシコミ</t>
    </rPh>
    <rPh sb="5" eb="6">
      <t>ジ</t>
    </rPh>
    <rPh sb="9" eb="11">
      <t>ショルイ</t>
    </rPh>
    <rPh sb="48" eb="50">
      <t>ゲンチ</t>
    </rPh>
    <rPh sb="50" eb="52">
      <t>カクニン</t>
    </rPh>
    <rPh sb="68" eb="70">
      <t>キロク</t>
    </rPh>
    <rPh sb="81" eb="82">
      <t>アラカジ</t>
    </rPh>
    <rPh sb="84" eb="86">
      <t>リョウショウ</t>
    </rPh>
    <phoneticPr fontId="1"/>
  </si>
  <si>
    <t>敷地内の終日禁煙を実施している。</t>
    <rPh sb="0" eb="2">
      <t>シキチ</t>
    </rPh>
    <phoneticPr fontId="1"/>
  </si>
  <si>
    <r>
      <rPr>
        <sz val="11"/>
        <color theme="1"/>
        <rFont val="ＭＳ Ｐゴシック"/>
        <family val="3"/>
        <charset val="128"/>
        <scheme val="major"/>
      </rPr>
      <t>リターナブル容器・包装資材(通い箱の活用、ハンガー納品など)を利用している。</t>
    </r>
    <phoneticPr fontId="1"/>
  </si>
  <si>
    <t>グリーン経営認証を取得した物流事業者を利用している。</t>
    <phoneticPr fontId="1"/>
  </si>
  <si>
    <r>
      <t>その他</t>
    </r>
    <r>
      <rPr>
        <vertAlign val="superscript"/>
        <sz val="10"/>
        <color theme="1"/>
        <rFont val="ＭＳ Ｐゴシック"/>
        <family val="3"/>
        <charset val="128"/>
        <scheme val="major"/>
      </rPr>
      <t>※3</t>
    </r>
    <phoneticPr fontId="1"/>
  </si>
  <si>
    <t>法令等を順守して、容器包装や使用済み製品(小型家電、古着など)を店頭で回収しリサイクルしている。</t>
    <phoneticPr fontId="1"/>
  </si>
  <si>
    <t>店舗では販売した商品の修理を受け付けている。</t>
    <phoneticPr fontId="1"/>
  </si>
  <si>
    <t>事業系の一般廃棄物は、許可を受けた処理業者と書面で契約を取り交わして適正に処分している。</t>
    <phoneticPr fontId="1"/>
  </si>
  <si>
    <t>契約書の写し等をご提出ください。</t>
    <rPh sb="0" eb="3">
      <t>ケイヤクショ</t>
    </rPh>
    <rPh sb="4" eb="5">
      <t>ウツ</t>
    </rPh>
    <rPh sb="6" eb="7">
      <t>トウ</t>
    </rPh>
    <rPh sb="9" eb="11">
      <t>テイシュツ</t>
    </rPh>
    <phoneticPr fontId="1"/>
  </si>
  <si>
    <t>食品リサイクル法の定期報告書の写し(又はそれに準じる評価結果及び目標・計画を示す資料)をご提出ください。</t>
    <rPh sb="0" eb="2">
      <t>ショクヒン</t>
    </rPh>
    <rPh sb="7" eb="8">
      <t>ホウ</t>
    </rPh>
    <rPh sb="9" eb="11">
      <t>テイキ</t>
    </rPh>
    <rPh sb="11" eb="14">
      <t>ホウコクショ</t>
    </rPh>
    <rPh sb="15" eb="16">
      <t>ウツ</t>
    </rPh>
    <rPh sb="18" eb="19">
      <t>マタ</t>
    </rPh>
    <rPh sb="23" eb="24">
      <t>ジュン</t>
    </rPh>
    <rPh sb="40" eb="42">
      <t>シリョウ</t>
    </rPh>
    <rPh sb="45" eb="47">
      <t>テイシュツ</t>
    </rPh>
    <phoneticPr fontId="1"/>
  </si>
  <si>
    <t>食品リサイクル法の定期報告書の写し(又はそれに準じる再生利用等実施率の計算過程を示す資料)をご提出ください。</t>
    <rPh sb="26" eb="28">
      <t>サイセイ</t>
    </rPh>
    <rPh sb="28" eb="30">
      <t>リヨウ</t>
    </rPh>
    <rPh sb="30" eb="31">
      <t>トウ</t>
    </rPh>
    <rPh sb="31" eb="33">
      <t>ジッシ</t>
    </rPh>
    <rPh sb="33" eb="34">
      <t>リツ</t>
    </rPh>
    <rPh sb="35" eb="37">
      <t>ケイサン</t>
    </rPh>
    <rPh sb="37" eb="39">
      <t>カテイ</t>
    </rPh>
    <rPh sb="40" eb="41">
      <t>シメ</t>
    </rPh>
    <phoneticPr fontId="1"/>
  </si>
  <si>
    <t>食品リサイクル法に基づく食品循環資源の再生利用等実施率について、事業者ごとに設定された前年度の基準実施率を上回っている(80%以上の場合は維持向上)。</t>
    <rPh sb="43" eb="46">
      <t>ゼンネンド</t>
    </rPh>
    <rPh sb="63" eb="65">
      <t>イジョウ</t>
    </rPh>
    <rPh sb="66" eb="68">
      <t>バアイ</t>
    </rPh>
    <rPh sb="69" eb="71">
      <t>イジ</t>
    </rPh>
    <rPh sb="71" eb="73">
      <t>コウジョウ</t>
    </rPh>
    <phoneticPr fontId="1"/>
  </si>
  <si>
    <t>さらに、右記の①努力目標、または②ベンチマーク目標を達成している。</t>
    <rPh sb="4" eb="5">
      <t>ミギ</t>
    </rPh>
    <phoneticPr fontId="1"/>
  </si>
  <si>
    <t>定期点検記録簿等の写し(代表1点)をご提出ください。</t>
    <rPh sb="0" eb="2">
      <t>テイキ</t>
    </rPh>
    <rPh sb="2" eb="4">
      <t>テンケン</t>
    </rPh>
    <rPh sb="4" eb="6">
      <t>キロク</t>
    </rPh>
    <rPh sb="6" eb="7">
      <t>ボ</t>
    </rPh>
    <rPh sb="7" eb="8">
      <t>トウ</t>
    </rPh>
    <rPh sb="9" eb="10">
      <t>ウツ</t>
    </rPh>
    <rPh sb="12" eb="14">
      <t>ダイヒョウ</t>
    </rPh>
    <rPh sb="15" eb="16">
      <t>テン</t>
    </rPh>
    <rPh sb="19" eb="21">
      <t>テイシュツ</t>
    </rPh>
    <phoneticPr fontId="1"/>
  </si>
  <si>
    <t>エコマーク認定証の写し又は節水型とわかるカタログ等の写しをご提出ください。</t>
    <rPh sb="5" eb="7">
      <t>ニンテイ</t>
    </rPh>
    <rPh sb="7" eb="8">
      <t>ショウ</t>
    </rPh>
    <rPh sb="9" eb="10">
      <t>ウツ</t>
    </rPh>
    <rPh sb="11" eb="12">
      <t>マタ</t>
    </rPh>
    <rPh sb="13" eb="16">
      <t>セッスイガタ</t>
    </rPh>
    <rPh sb="24" eb="25">
      <t>トウ</t>
    </rPh>
    <rPh sb="26" eb="27">
      <t>ウツ</t>
    </rPh>
    <rPh sb="30" eb="32">
      <t>テイシュツ</t>
    </rPh>
    <phoneticPr fontId="1"/>
  </si>
  <si>
    <t>省エネ法の定期報告書の写し(又はそれに準じる評価結果及び目標・計画を示す資料)をご提出ください。</t>
    <rPh sb="0" eb="1">
      <t>ショウ</t>
    </rPh>
    <rPh sb="3" eb="4">
      <t>ホウ</t>
    </rPh>
    <rPh sb="5" eb="7">
      <t>テイキ</t>
    </rPh>
    <rPh sb="7" eb="10">
      <t>ホウコクショ</t>
    </rPh>
    <rPh sb="11" eb="12">
      <t>ウツ</t>
    </rPh>
    <rPh sb="14" eb="15">
      <t>マタ</t>
    </rPh>
    <rPh sb="19" eb="20">
      <t>ジュン</t>
    </rPh>
    <rPh sb="22" eb="24">
      <t>ヒョウカ</t>
    </rPh>
    <rPh sb="24" eb="26">
      <t>ケッカ</t>
    </rPh>
    <rPh sb="26" eb="27">
      <t>オヨ</t>
    </rPh>
    <rPh sb="28" eb="30">
      <t>モクヒョウ</t>
    </rPh>
    <rPh sb="31" eb="33">
      <t>ケイカク</t>
    </rPh>
    <rPh sb="34" eb="35">
      <t>シメ</t>
    </rPh>
    <rPh sb="36" eb="38">
      <t>シリョウ</t>
    </rPh>
    <rPh sb="41" eb="43">
      <t>テイシュツ</t>
    </rPh>
    <phoneticPr fontId="1"/>
  </si>
  <si>
    <t>店舗毎に廃棄物の区分・種類及び発生量を記録した資料をご提出ください。</t>
    <rPh sb="0" eb="2">
      <t>テンポ</t>
    </rPh>
    <rPh sb="2" eb="3">
      <t>ゴト</t>
    </rPh>
    <rPh sb="4" eb="7">
      <t>ハイキブツ</t>
    </rPh>
    <rPh sb="8" eb="10">
      <t>クブン</t>
    </rPh>
    <rPh sb="11" eb="13">
      <t>シュルイ</t>
    </rPh>
    <rPh sb="13" eb="14">
      <t>オヨ</t>
    </rPh>
    <rPh sb="15" eb="17">
      <t>ハッセイ</t>
    </rPh>
    <rPh sb="17" eb="18">
      <t>リョウ</t>
    </rPh>
    <rPh sb="18" eb="19">
      <t>シュツリョウ</t>
    </rPh>
    <rPh sb="19" eb="21">
      <t>キロク</t>
    </rPh>
    <rPh sb="23" eb="25">
      <t>シリョウ</t>
    </rPh>
    <rPh sb="27" eb="29">
      <t>テイシュツ</t>
    </rPh>
    <phoneticPr fontId="1"/>
  </si>
  <si>
    <t>店舗毎にエネルギー使用量を記録した資料をご提出ください。</t>
    <rPh sb="0" eb="2">
      <t>テンポ</t>
    </rPh>
    <rPh sb="2" eb="3">
      <t>ゴト</t>
    </rPh>
    <rPh sb="9" eb="12">
      <t>シヨウリョウ</t>
    </rPh>
    <rPh sb="13" eb="15">
      <t>キロク</t>
    </rPh>
    <rPh sb="17" eb="19">
      <t>シリョウ</t>
    </rPh>
    <rPh sb="21" eb="23">
      <t>テイシュツ</t>
    </rPh>
    <phoneticPr fontId="1"/>
  </si>
  <si>
    <t>※1 *印(会社適合)を記した項目は、会社全体として適合していれば選択可能です(必ずしも店舗毎に達成していなくても可)。</t>
    <rPh sb="4" eb="5">
      <t>シルシ</t>
    </rPh>
    <rPh sb="6" eb="8">
      <t>カイシャ</t>
    </rPh>
    <rPh sb="8" eb="10">
      <t>テキゴウ</t>
    </rPh>
    <rPh sb="12" eb="13">
      <t>シル</t>
    </rPh>
    <rPh sb="15" eb="17">
      <t>コウモク</t>
    </rPh>
    <rPh sb="19" eb="21">
      <t>カイシャ</t>
    </rPh>
    <rPh sb="21" eb="23">
      <t>ゼンタイ</t>
    </rPh>
    <rPh sb="26" eb="28">
      <t>テキゴウ</t>
    </rPh>
    <rPh sb="33" eb="35">
      <t>センタク</t>
    </rPh>
    <rPh sb="35" eb="37">
      <t>カノウ</t>
    </rPh>
    <rPh sb="40" eb="41">
      <t>カナラ</t>
    </rPh>
    <rPh sb="44" eb="46">
      <t>テンポ</t>
    </rPh>
    <rPh sb="46" eb="47">
      <t>ゴト</t>
    </rPh>
    <rPh sb="48" eb="50">
      <t>タッセイ</t>
    </rPh>
    <rPh sb="57" eb="58">
      <t>カ</t>
    </rPh>
    <phoneticPr fontId="1"/>
  </si>
  <si>
    <t>環境に配慮した商品販売</t>
    <rPh sb="7" eb="9">
      <t>ショウヒン</t>
    </rPh>
    <rPh sb="9" eb="11">
      <t>ハンバイ</t>
    </rPh>
    <phoneticPr fontId="1"/>
  </si>
  <si>
    <t>物流の効率化</t>
    <rPh sb="0" eb="2">
      <t>ブツリュウ</t>
    </rPh>
    <rPh sb="3" eb="6">
      <t>コウリツカ</t>
    </rPh>
    <phoneticPr fontId="1"/>
  </si>
  <si>
    <t>廃棄物削減とリサイクル</t>
    <rPh sb="0" eb="3">
      <t>ハイキブツ</t>
    </rPh>
    <rPh sb="3" eb="5">
      <t>サクゲン</t>
    </rPh>
    <phoneticPr fontId="1"/>
  </si>
  <si>
    <t>適用される認定要件</t>
    <rPh sb="0" eb="2">
      <t>テキヨウ</t>
    </rPh>
    <rPh sb="5" eb="7">
      <t>ニンテイ</t>
    </rPh>
    <rPh sb="7" eb="9">
      <t>ヨウケン</t>
    </rPh>
    <phoneticPr fontId="1"/>
  </si>
  <si>
    <t>下記のいずれかに該当する。</t>
    <rPh sb="0" eb="2">
      <t>カキ</t>
    </rPh>
    <rPh sb="8" eb="10">
      <t>ガイトウ</t>
    </rPh>
    <phoneticPr fontId="1"/>
  </si>
  <si>
    <t>●飲食料品を扱う中分類56「各種商品小売業」</t>
    <rPh sb="1" eb="3">
      <t>インショク</t>
    </rPh>
    <rPh sb="3" eb="4">
      <t>リョウ</t>
    </rPh>
    <rPh sb="4" eb="5">
      <t>ヒン</t>
    </rPh>
    <rPh sb="6" eb="7">
      <t>アツカ</t>
    </rPh>
    <rPh sb="8" eb="11">
      <t>チュウブンルイ</t>
    </rPh>
    <rPh sb="14" eb="16">
      <t>カクシュ</t>
    </rPh>
    <rPh sb="16" eb="18">
      <t>ショウヒン</t>
    </rPh>
    <rPh sb="18" eb="21">
      <t>コウリギョウ</t>
    </rPh>
    <phoneticPr fontId="1"/>
  </si>
  <si>
    <t>●食品リサイクル法の定期報告義務を負う事業者</t>
    <rPh sb="1" eb="3">
      <t>ショクヒン</t>
    </rPh>
    <rPh sb="8" eb="9">
      <t>ホウ</t>
    </rPh>
    <rPh sb="10" eb="12">
      <t>テイキ</t>
    </rPh>
    <rPh sb="12" eb="14">
      <t>ホウコク</t>
    </rPh>
    <rPh sb="14" eb="16">
      <t>ギム</t>
    </rPh>
    <rPh sb="17" eb="18">
      <t>オ</t>
    </rPh>
    <rPh sb="19" eb="22">
      <t>ジギョウシャ</t>
    </rPh>
    <phoneticPr fontId="1"/>
  </si>
  <si>
    <r>
      <t>●</t>
    </r>
    <r>
      <rPr>
        <sz val="10"/>
        <color theme="1"/>
        <rFont val="ＭＳ Ｐゴシック"/>
        <family val="3"/>
        <charset val="128"/>
      </rPr>
      <t>中分類</t>
    </r>
    <r>
      <rPr>
        <sz val="10"/>
        <color theme="1"/>
        <rFont val="Arial"/>
        <family val="2"/>
      </rPr>
      <t>58</t>
    </r>
    <r>
      <rPr>
        <sz val="10"/>
        <color theme="1"/>
        <rFont val="ＭＳ Ｐゴシック"/>
        <family val="3"/>
        <charset val="128"/>
      </rPr>
      <t>「飲食料品小売業」</t>
    </r>
    <phoneticPr fontId="1"/>
  </si>
  <si>
    <t>選択項目</t>
    <rPh sb="0" eb="2">
      <t>センタク</t>
    </rPh>
    <rPh sb="2" eb="4">
      <t>コウモク</t>
    </rPh>
    <phoneticPr fontId="1"/>
  </si>
  <si>
    <t>必須5項目　＋</t>
    <rPh sb="0" eb="2">
      <t>ヒッス</t>
    </rPh>
    <rPh sb="3" eb="5">
      <t>コウモク</t>
    </rPh>
    <phoneticPr fontId="1"/>
  </si>
  <si>
    <t>適用される認定要件：</t>
    <rPh sb="0" eb="2">
      <t>テキヨウ</t>
    </rPh>
    <rPh sb="5" eb="7">
      <t>ニンテイ</t>
    </rPh>
    <rPh sb="7" eb="9">
      <t>ヨウケン</t>
    </rPh>
    <phoneticPr fontId="1"/>
  </si>
  <si>
    <t>選択項目の適合箇所</t>
    <rPh sb="0" eb="2">
      <t>センタク</t>
    </rPh>
    <rPh sb="2" eb="4">
      <t>コウモク</t>
    </rPh>
    <rPh sb="5" eb="7">
      <t>テキゴウ</t>
    </rPh>
    <rPh sb="7" eb="9">
      <t>カショ</t>
    </rPh>
    <phoneticPr fontId="1"/>
  </si>
  <si>
    <t>エコマーク表示時期
(予定)</t>
    <rPh sb="5" eb="7">
      <t>ヒョウジ</t>
    </rPh>
    <rPh sb="7" eb="9">
      <t>ジキ</t>
    </rPh>
    <rPh sb="8" eb="9">
      <t>テイジ</t>
    </rPh>
    <rPh sb="11" eb="13">
      <t>ヨテイ</t>
    </rPh>
    <phoneticPr fontId="1"/>
  </si>
  <si>
    <t>認定後、</t>
    <rPh sb="0" eb="2">
      <t>ニンテイ</t>
    </rPh>
    <rPh sb="2" eb="3">
      <t>ゴ</t>
    </rPh>
    <phoneticPr fontId="1"/>
  </si>
  <si>
    <t>認定後は、エコマークを店内に表示してください。現時点で想定している表示媒体を選択してください。</t>
    <rPh sb="0" eb="2">
      <t>ニンテイ</t>
    </rPh>
    <rPh sb="2" eb="3">
      <t>ゴ</t>
    </rPh>
    <rPh sb="11" eb="13">
      <t>テンナイ</t>
    </rPh>
    <rPh sb="23" eb="26">
      <t>ゲンジテン</t>
    </rPh>
    <rPh sb="27" eb="29">
      <t>ソウテイ</t>
    </rPh>
    <rPh sb="33" eb="35">
      <t>ヒョウジ</t>
    </rPh>
    <rPh sb="35" eb="37">
      <t>バイタイ</t>
    </rPh>
    <rPh sb="38" eb="40">
      <t>センタク</t>
    </rPh>
    <phoneticPr fontId="1"/>
  </si>
  <si>
    <t>を目途にエコマークを店内に表示します。</t>
    <rPh sb="1" eb="3">
      <t>メド</t>
    </rPh>
    <rPh sb="10" eb="12">
      <t>テンナイ</t>
    </rPh>
    <rPh sb="13" eb="15">
      <t>ヒョウジ</t>
    </rPh>
    <phoneticPr fontId="1"/>
  </si>
  <si>
    <t>年　　　月</t>
    <rPh sb="0" eb="1">
      <t>ネン</t>
    </rPh>
    <rPh sb="4" eb="5">
      <t>ガツ</t>
    </rPh>
    <phoneticPr fontId="1"/>
  </si>
  <si>
    <t>(全項目必須)</t>
    <rPh sb="1" eb="4">
      <t>ゼンコウモク</t>
    </rPh>
    <rPh sb="4" eb="6">
      <t>ヒッス</t>
    </rPh>
    <phoneticPr fontId="1"/>
  </si>
  <si>
    <t>(ポイント)</t>
  </si>
  <si>
    <t>(ポイント)</t>
    <phoneticPr fontId="1"/>
  </si>
  <si>
    <t>○表示/×非表示</t>
    <rPh sb="1" eb="3">
      <t>ヒョウジ</t>
    </rPh>
    <rPh sb="5" eb="6">
      <t>ヒ</t>
    </rPh>
    <rPh sb="6" eb="8">
      <t>ヒョウジ</t>
    </rPh>
    <phoneticPr fontId="1"/>
  </si>
  <si>
    <t>（認定要件：</t>
    <rPh sb="1" eb="3">
      <t>ニンテイ</t>
    </rPh>
    <rPh sb="3" eb="5">
      <t>ヨウケン</t>
    </rPh>
    <phoneticPr fontId="1"/>
  </si>
  <si>
    <t>(1)</t>
  </si>
  <si>
    <t>(2)</t>
  </si>
  <si>
    <t>(4)</t>
  </si>
  <si>
    <t>(13)</t>
  </si>
  <si>
    <t>(11)</t>
  </si>
  <si>
    <t>(16)</t>
  </si>
  <si>
    <t>(17)</t>
  </si>
  <si>
    <t>(18)</t>
  </si>
  <si>
    <t>(19)</t>
  </si>
  <si>
    <t>(20)</t>
  </si>
  <si>
    <t>(21)</t>
  </si>
  <si>
    <t>(31)</t>
  </si>
  <si>
    <t>(22)</t>
  </si>
  <si>
    <t>(32)</t>
  </si>
  <si>
    <t>(23)</t>
  </si>
  <si>
    <t>(33)</t>
  </si>
  <si>
    <t>(24)</t>
  </si>
  <si>
    <t>(34)</t>
  </si>
  <si>
    <t>(25)</t>
  </si>
  <si>
    <t>(35)</t>
  </si>
  <si>
    <t>(26)</t>
  </si>
  <si>
    <t>(36)</t>
  </si>
  <si>
    <t>(27)</t>
  </si>
  <si>
    <t>(28)</t>
  </si>
  <si>
    <t>(38)</t>
  </si>
  <si>
    <t>(29)</t>
  </si>
  <si>
    <t>(39)</t>
  </si>
  <si>
    <t>(30)</t>
  </si>
  <si>
    <t>(40)</t>
  </si>
  <si>
    <t>(41)</t>
  </si>
  <si>
    <t>(42)</t>
  </si>
  <si>
    <t>(43)</t>
  </si>
  <si>
    <t>(45)</t>
  </si>
  <si>
    <t>(48)</t>
  </si>
  <si>
    <t>(49)</t>
  </si>
  <si>
    <t>(50)</t>
  </si>
  <si>
    <t>(51)</t>
  </si>
  <si>
    <t>(52)</t>
  </si>
  <si>
    <t>(53)</t>
  </si>
  <si>
    <t>(55)</t>
  </si>
  <si>
    <t>(56)</t>
  </si>
  <si>
    <t>(57)</t>
  </si>
  <si>
    <t>(58)</t>
  </si>
  <si>
    <t>(59)</t>
  </si>
  <si>
    <t>(60)</t>
  </si>
  <si>
    <t>２．認定基準の「その他」の取り組みについて</t>
    <rPh sb="2" eb="4">
      <t>ニンテイ</t>
    </rPh>
    <rPh sb="4" eb="6">
      <t>キジュン</t>
    </rPh>
    <rPh sb="10" eb="11">
      <t>タ</t>
    </rPh>
    <rPh sb="13" eb="14">
      <t>ト</t>
    </rPh>
    <rPh sb="15" eb="16">
      <t>ク</t>
    </rPh>
    <phoneticPr fontId="1"/>
  </si>
  <si>
    <t>*2　評価カテゴリーごとに、獲得ポイントが2ポイント以上のピクトグラムのみ表示することができます（該当しないピクトグラムは非表示になります）。</t>
    <rPh sb="3" eb="5">
      <t>ヒョウカ</t>
    </rPh>
    <phoneticPr fontId="1"/>
  </si>
  <si>
    <t>*3　基本ロゴおよびピクトグラムの画像データは、認定後、イラストレータ形式またはPDF形式でお渡しします。</t>
    <rPh sb="3" eb="5">
      <t>キホン</t>
    </rPh>
    <phoneticPr fontId="1"/>
  </si>
  <si>
    <t>注）後日、実際に表示している箇所の写真をご提出ください。</t>
    <rPh sb="0" eb="1">
      <t>チュウ</t>
    </rPh>
    <rPh sb="2" eb="4">
      <t>ゴジツ</t>
    </rPh>
    <rPh sb="5" eb="7">
      <t>ジッサイ</t>
    </rPh>
    <rPh sb="8" eb="10">
      <t>ヒョウジ</t>
    </rPh>
    <rPh sb="14" eb="16">
      <t>カショ</t>
    </rPh>
    <rPh sb="17" eb="19">
      <t>シャシン</t>
    </rPh>
    <rPh sb="21" eb="23">
      <t>テイシュツ</t>
    </rPh>
    <phoneticPr fontId="1"/>
  </si>
  <si>
    <t>※3 上記に挙げられた基準以外の取り組みについては、「その他」として同等以上であることを審査委員会において判断します。なお、原則、認定された内容は、他事業者への参考事例としてエコマークウェブサイトで公表しますので、予めご承知おきください。</t>
    <rPh sb="3" eb="5">
      <t>ジョウキ</t>
    </rPh>
    <rPh sb="6" eb="7">
      <t>ア</t>
    </rPh>
    <rPh sb="11" eb="13">
      <t>キジュン</t>
    </rPh>
    <rPh sb="13" eb="15">
      <t>イガイ</t>
    </rPh>
    <rPh sb="16" eb="17">
      <t>ト</t>
    </rPh>
    <rPh sb="18" eb="19">
      <t>ク</t>
    </rPh>
    <rPh sb="29" eb="30">
      <t>タ</t>
    </rPh>
    <rPh sb="34" eb="36">
      <t>ドウトウ</t>
    </rPh>
    <rPh sb="36" eb="38">
      <t>イジョウ</t>
    </rPh>
    <rPh sb="44" eb="46">
      <t>シンサ</t>
    </rPh>
    <rPh sb="46" eb="49">
      <t>イインカイ</t>
    </rPh>
    <rPh sb="53" eb="55">
      <t>ハンダン</t>
    </rPh>
    <rPh sb="62" eb="64">
      <t>ゲンソク</t>
    </rPh>
    <rPh sb="107" eb="108">
      <t>アラカジ</t>
    </rPh>
    <rPh sb="110" eb="112">
      <t>ショウチ</t>
    </rPh>
    <phoneticPr fontId="1"/>
  </si>
  <si>
    <t>エコマーク表示</t>
    <rPh sb="5" eb="7">
      <t>ヒョウジ</t>
    </rPh>
    <phoneticPr fontId="1"/>
  </si>
  <si>
    <t>(3)</t>
    <phoneticPr fontId="1"/>
  </si>
  <si>
    <t>(2)</t>
    <phoneticPr fontId="1"/>
  </si>
  <si>
    <t>(3)</t>
    <phoneticPr fontId="1"/>
  </si>
  <si>
    <t>環境配慮型商品を販売している 。
（リサイクル材料・植物由来プラスチック・オーガニックコットンなどを使用した製品、エコマーク・森林認証・有機農産物等(有機JASマーク)などの環境ラベル認証を取得した製品や食材など）</t>
    <phoneticPr fontId="1"/>
  </si>
  <si>
    <t>削減手段を説明する資料をご提出ください。</t>
    <rPh sb="0" eb="2">
      <t>サクゲン</t>
    </rPh>
    <rPh sb="2" eb="4">
      <t>シュダン</t>
    </rPh>
    <rPh sb="5" eb="7">
      <t>セツメイ</t>
    </rPh>
    <rPh sb="9" eb="11">
      <t>シリョウ</t>
    </rPh>
    <rPh sb="13" eb="15">
      <t>テイシュツ</t>
    </rPh>
    <phoneticPr fontId="1"/>
  </si>
  <si>
    <t>基準を満たすことを証明できる資料をご提出ください。</t>
    <rPh sb="0" eb="2">
      <t>キジュン</t>
    </rPh>
    <rPh sb="3" eb="4">
      <t>ミ</t>
    </rPh>
    <rPh sb="9" eb="11">
      <t>ショウメイ</t>
    </rPh>
    <rPh sb="14" eb="16">
      <t>シリョウ</t>
    </rPh>
    <rPh sb="18" eb="20">
      <t>テイシュツ</t>
    </rPh>
    <phoneticPr fontId="1"/>
  </si>
  <si>
    <t>(15)</t>
    <phoneticPr fontId="1"/>
  </si>
  <si>
    <t>(15)</t>
    <phoneticPr fontId="1"/>
  </si>
  <si>
    <t>(14)</t>
    <phoneticPr fontId="1"/>
  </si>
  <si>
    <t>(14)</t>
    <phoneticPr fontId="1"/>
  </si>
  <si>
    <t>(14)</t>
    <phoneticPr fontId="1"/>
  </si>
  <si>
    <t>(12)</t>
    <phoneticPr fontId="1"/>
  </si>
  <si>
    <t>(12)</t>
    <phoneticPr fontId="1"/>
  </si>
  <si>
    <t>(12)</t>
    <phoneticPr fontId="1"/>
  </si>
  <si>
    <r>
      <t xml:space="preserve">4-3. </t>
    </r>
    <r>
      <rPr>
        <b/>
        <sz val="12"/>
        <color theme="1"/>
        <rFont val="ＭＳ Ｐゴシック"/>
        <family val="3"/>
        <charset val="128"/>
      </rPr>
      <t>廃棄物削減とリサイクル</t>
    </r>
    <rPh sb="5" eb="8">
      <t>ハイキブツ</t>
    </rPh>
    <rPh sb="8" eb="10">
      <t>サクゲン</t>
    </rPh>
    <phoneticPr fontId="1"/>
  </si>
  <si>
    <r>
      <t xml:space="preserve">4-5. </t>
    </r>
    <r>
      <rPr>
        <b/>
        <sz val="12"/>
        <color theme="1"/>
        <rFont val="ＭＳ Ｐゴシック"/>
        <family val="3"/>
        <charset val="128"/>
      </rPr>
      <t>物流の効率化</t>
    </r>
    <rPh sb="5" eb="7">
      <t>ブツリュウ</t>
    </rPh>
    <rPh sb="8" eb="10">
      <t>コウリツ</t>
    </rPh>
    <rPh sb="10" eb="11">
      <t>カ</t>
    </rPh>
    <phoneticPr fontId="1"/>
  </si>
  <si>
    <r>
      <t xml:space="preserve">4-6. </t>
    </r>
    <r>
      <rPr>
        <b/>
        <sz val="12"/>
        <color theme="1"/>
        <rFont val="ＭＳ Ｐゴシック"/>
        <family val="3"/>
        <charset val="128"/>
      </rPr>
      <t>環境を意識した店舗運営</t>
    </r>
    <rPh sb="5" eb="7">
      <t>カンキョウ</t>
    </rPh>
    <rPh sb="8" eb="10">
      <t>イシキ</t>
    </rPh>
    <rPh sb="12" eb="14">
      <t>テンポ</t>
    </rPh>
    <rPh sb="14" eb="16">
      <t>ウンエイ</t>
    </rPh>
    <phoneticPr fontId="1"/>
  </si>
  <si>
    <t>⇒4-6店舗運営に戻る</t>
    <rPh sb="4" eb="6">
      <t>テンポ</t>
    </rPh>
    <rPh sb="6" eb="8">
      <t>ウンエイ</t>
    </rPh>
    <rPh sb="9" eb="10">
      <t>モド</t>
    </rPh>
    <phoneticPr fontId="1"/>
  </si>
  <si>
    <t>(37)</t>
    <phoneticPr fontId="1"/>
  </si>
  <si>
    <t>(37)</t>
    <phoneticPr fontId="1"/>
  </si>
  <si>
    <t>宅配用の車両や配送トラックにエコカーが導入されている。</t>
    <phoneticPr fontId="1"/>
  </si>
  <si>
    <t>納品状況を記録した資料等をご提出ください。</t>
    <rPh sb="0" eb="2">
      <t>ノウヒン</t>
    </rPh>
    <rPh sb="2" eb="4">
      <t>ジョウキョウ</t>
    </rPh>
    <rPh sb="5" eb="7">
      <t>キロク</t>
    </rPh>
    <rPh sb="9" eb="11">
      <t>シリョウ</t>
    </rPh>
    <rPh sb="11" eb="12">
      <t>トウ</t>
    </rPh>
    <rPh sb="14" eb="16">
      <t>テイシュツ</t>
    </rPh>
    <phoneticPr fontId="1"/>
  </si>
  <si>
    <t>導入実績を示す文書等をご提出ください。</t>
    <rPh sb="0" eb="2">
      <t>ドウニュウ</t>
    </rPh>
    <rPh sb="2" eb="4">
      <t>ジッセキ</t>
    </rPh>
    <rPh sb="5" eb="6">
      <t>シメ</t>
    </rPh>
    <rPh sb="7" eb="9">
      <t>ブンショ</t>
    </rPh>
    <rPh sb="9" eb="10">
      <t>トウ</t>
    </rPh>
    <rPh sb="12" eb="14">
      <t>テイシュツ</t>
    </rPh>
    <phoneticPr fontId="1"/>
  </si>
  <si>
    <t>*1　認定の対象が”店舗”であることがわかるように表示してください。また、複数店舗で認定を取得した事業者がWEBなどでエコマークを表示する場合は、認定対象の範囲がわかるように明示してください。</t>
    <rPh sb="3" eb="5">
      <t>ニンテイ</t>
    </rPh>
    <rPh sb="6" eb="8">
      <t>タイショウ</t>
    </rPh>
    <rPh sb="10" eb="12">
      <t>テンポ</t>
    </rPh>
    <rPh sb="25" eb="27">
      <t>ヒョウジ</t>
    </rPh>
    <rPh sb="37" eb="39">
      <t>フクスウ</t>
    </rPh>
    <rPh sb="39" eb="41">
      <t>テンポ</t>
    </rPh>
    <rPh sb="42" eb="44">
      <t>ニンテイ</t>
    </rPh>
    <rPh sb="45" eb="47">
      <t>シュトク</t>
    </rPh>
    <phoneticPr fontId="1"/>
  </si>
  <si>
    <t>食品ロスの削減のために納品期限を緩和するなど、フードチェーン全体の環境負荷の低減に資する取り組みに協力している(3分の1ルールの見直しなど)。</t>
    <phoneticPr fontId="1"/>
  </si>
  <si>
    <t>地域の清掃活動などのボランティア活動に参加・協力している。</t>
    <phoneticPr fontId="1"/>
  </si>
  <si>
    <t>屋上緑化やビオトープの整備などで生き物の生息地を整備するとともに、憩いの場を提供している。（複数店舗の申し込みの場合は、そのいずれかの店舗で取り組んでいればよい）</t>
    <phoneticPr fontId="1"/>
  </si>
  <si>
    <t>店舗で使用する機器を新規購入または更新するときには、省エネルギー型機器を導入している。または具体的な導入計画(時期、数量、種類など)がある。</t>
    <phoneticPr fontId="1"/>
  </si>
  <si>
    <t>定期的な研修や運行記録の管理などにより、エコドライブを推進している。</t>
    <rPh sb="27" eb="29">
      <t>スイシン</t>
    </rPh>
    <phoneticPr fontId="1"/>
  </si>
  <si>
    <t>(47)</t>
  </si>
  <si>
    <t>(46)</t>
  </si>
  <si>
    <t>(44)</t>
  </si>
  <si>
    <t>(43)</t>
    <phoneticPr fontId="1"/>
  </si>
  <si>
    <t>(43)</t>
    <phoneticPr fontId="1"/>
  </si>
  <si>
    <t>公益財団法人日本環境協会</t>
    <phoneticPr fontId="1"/>
  </si>
  <si>
    <t>自転車シェアリングのポートやEV充電スタンドなどを設置し、環境負荷の低い交通手段の利用を推進している。（複数店舗の申し込みの場合は、そのいずれかの店舗で取り組んでいればよい）</t>
    <phoneticPr fontId="1"/>
  </si>
  <si>
    <t>農業体験やリサイクル見学ツアーなどの環境教育の機会を提供している。</t>
    <phoneticPr fontId="1"/>
  </si>
  <si>
    <t>納品業務と組み合わせて、返品・回収などの一環した物流網を構築している(法令等を順守した静脈物流の活用)。</t>
    <rPh sb="35" eb="37">
      <t>ホウレイ</t>
    </rPh>
    <rPh sb="37" eb="38">
      <t>トウ</t>
    </rPh>
    <rPh sb="39" eb="41">
      <t>ジュンシュ</t>
    </rPh>
    <phoneticPr fontId="1"/>
  </si>
  <si>
    <t>容器包装を軽量化・簡略化した販売や環境に配慮した原材料を用いた容器包装を使用している。</t>
    <phoneticPr fontId="1"/>
  </si>
  <si>
    <t>店舗のエネルギー使用量(電力・ガス・水)を把握している(加盟店やテナントも含め、申込者が使用状況を把握している)。</t>
    <phoneticPr fontId="1"/>
  </si>
  <si>
    <t>節水コマなどの節水器具や節水型の給水栓・便器などを導入している。または具体的な導入計画(時期、数量、種類)がある。</t>
    <phoneticPr fontId="1"/>
  </si>
  <si>
    <t>記入表1および該当する法令に基づき国へ提出している定期報告書の写しをご提出ください。</t>
    <rPh sb="0" eb="2">
      <t>キニュウ</t>
    </rPh>
    <rPh sb="2" eb="3">
      <t>ヒョウ</t>
    </rPh>
    <rPh sb="7" eb="9">
      <t>ガイトウ</t>
    </rPh>
    <rPh sb="11" eb="13">
      <t>ホウレイ</t>
    </rPh>
    <rPh sb="14" eb="15">
      <t>モト</t>
    </rPh>
    <rPh sb="17" eb="18">
      <t>クニ</t>
    </rPh>
    <rPh sb="19" eb="21">
      <t>テイシュツ</t>
    </rPh>
    <rPh sb="25" eb="27">
      <t>テイキ</t>
    </rPh>
    <rPh sb="27" eb="30">
      <t>ホウコクショ</t>
    </rPh>
    <rPh sb="31" eb="32">
      <t>ウツ</t>
    </rPh>
    <rPh sb="35" eb="37">
      <t>テイシュツ</t>
    </rPh>
    <phoneticPr fontId="1"/>
  </si>
  <si>
    <t>⇒様式2　別紙「申込施設一覧」</t>
    <rPh sb="1" eb="3">
      <t>ヨウシキ</t>
    </rPh>
    <rPh sb="5" eb="7">
      <t>ベッシ</t>
    </rPh>
    <rPh sb="8" eb="10">
      <t>モウシコミ</t>
    </rPh>
    <rPh sb="10" eb="12">
      <t>シセツ</t>
    </rPh>
    <rPh sb="12" eb="14">
      <t>イチラン</t>
    </rPh>
    <phoneticPr fontId="1"/>
  </si>
  <si>
    <t>(54)</t>
    <phoneticPr fontId="1"/>
  </si>
  <si>
    <t>(54)</t>
    <phoneticPr fontId="1"/>
  </si>
  <si>
    <r>
      <t xml:space="preserve">4-4. </t>
    </r>
    <r>
      <rPr>
        <b/>
        <sz val="12"/>
        <color theme="1"/>
        <rFont val="ＭＳ Ｐゴシック"/>
        <family val="3"/>
        <charset val="128"/>
      </rPr>
      <t>店舗の省エネと節水</t>
    </r>
    <phoneticPr fontId="1"/>
  </si>
  <si>
    <t>繰り返し使えるマイバッグの持参や簡易包装への協力を呼び掛けている。</t>
    <phoneticPr fontId="1"/>
  </si>
  <si>
    <t>60%以上</t>
    <rPh sb="3" eb="5">
      <t>イジョウ</t>
    </rPh>
    <phoneticPr fontId="1"/>
  </si>
  <si>
    <t>食肉小売業(卵・鳥肉除く)　≦40.0kg/百万円</t>
    <rPh sb="22" eb="25">
      <t>ヒャクマンエン</t>
    </rPh>
    <phoneticPr fontId="1"/>
  </si>
  <si>
    <t>各種食料品小売業
　≦44.9kg/百万円</t>
    <rPh sb="18" eb="21">
      <t>ヒャクマンエン</t>
    </rPh>
    <phoneticPr fontId="1"/>
  </si>
  <si>
    <t>菓子・パン小売業
　≦76.1kg/百万円</t>
    <phoneticPr fontId="1"/>
  </si>
  <si>
    <t>印不要</t>
    <rPh sb="0" eb="1">
      <t>イン</t>
    </rPh>
    <rPh sb="1" eb="3">
      <t>フヨウ</t>
    </rPh>
    <phoneticPr fontId="1"/>
  </si>
  <si>
    <t>E-mail：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</si>
</sst>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quot;点&quot;"/>
    <numFmt numFmtId="177" formatCode="0_ &quot;ポイント&quot;"/>
    <numFmt numFmtId="178" formatCode="General\ &quot;ポイント&quot;"/>
    <numFmt numFmtId="179" formatCode="&quot;(&quot;General\ &quot;ポイント)&quot;"/>
    <numFmt numFmtId="180" formatCode="[$-F800]dddd\,\ mmmm\ dd\,\ yyyy"/>
  </numFmts>
  <fonts count="82">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9"/>
      <color rgb="FF000000"/>
      <name val="MS UI Gothic"/>
      <family val="3"/>
      <charset val="128"/>
    </font>
    <font>
      <b/>
      <sz val="12"/>
      <color theme="1"/>
      <name val="ＭＳ Ｐゴシック"/>
      <family val="3"/>
      <charset val="128"/>
    </font>
    <font>
      <sz val="10.5"/>
      <color theme="1"/>
      <name val="ＭＳ Ｐゴシック"/>
      <family val="3"/>
      <charset val="128"/>
    </font>
    <font>
      <sz val="10"/>
      <color theme="1"/>
      <name val="ＭＳ Ｐゴシック"/>
      <family val="3"/>
      <charset val="128"/>
    </font>
    <font>
      <b/>
      <sz val="10"/>
      <color rgb="FFFF0000"/>
      <name val="ＭＳ Ｐゴシック"/>
      <family val="3"/>
      <charset val="128"/>
    </font>
    <font>
      <b/>
      <sz val="12"/>
      <name val="ＭＳ Ｐゴシック"/>
      <family val="3"/>
      <charset val="128"/>
    </font>
    <font>
      <b/>
      <sz val="10"/>
      <color rgb="FF3333FF"/>
      <name val="ＭＳ Ｐゴシック"/>
      <family val="3"/>
      <charset val="128"/>
    </font>
    <font>
      <sz val="11"/>
      <color theme="1"/>
      <name val="Arial"/>
      <family val="2"/>
    </font>
    <font>
      <sz val="10.5"/>
      <color theme="1"/>
      <name val="Arial"/>
      <family val="2"/>
    </font>
    <font>
      <sz val="10"/>
      <color theme="1"/>
      <name val="Arial"/>
      <family val="2"/>
    </font>
    <font>
      <b/>
      <sz val="10"/>
      <color theme="1"/>
      <name val="Arial"/>
      <family val="2"/>
    </font>
    <font>
      <b/>
      <sz val="10"/>
      <color rgb="FFFF0000"/>
      <name val="Arial"/>
      <family val="2"/>
    </font>
    <font>
      <b/>
      <sz val="10"/>
      <color theme="1"/>
      <name val="ＭＳ Ｐゴシック"/>
      <family val="3"/>
      <charset val="128"/>
    </font>
    <font>
      <b/>
      <u/>
      <sz val="10"/>
      <color theme="1"/>
      <name val="ＭＳ Ｐゴシック"/>
      <family val="3"/>
      <charset val="128"/>
    </font>
    <font>
      <b/>
      <sz val="12"/>
      <color theme="1"/>
      <name val="Arial"/>
      <family val="2"/>
    </font>
    <font>
      <sz val="9"/>
      <color theme="1"/>
      <name val="ＭＳ Ｐゴシック"/>
      <family val="3"/>
      <charset val="128"/>
    </font>
    <font>
      <sz val="10"/>
      <color theme="1"/>
      <name val="ＭＳ Ｐゴシック"/>
      <family val="3"/>
      <charset val="128"/>
      <scheme val="minor"/>
    </font>
    <font>
      <sz val="10"/>
      <name val="ＭＳ Ｐゴシック"/>
      <family val="3"/>
      <charset val="128"/>
    </font>
    <font>
      <sz val="14"/>
      <color theme="1"/>
      <name val="Arial"/>
      <family val="2"/>
    </font>
    <font>
      <sz val="10"/>
      <name val="Arial"/>
      <family val="2"/>
    </font>
    <font>
      <sz val="14"/>
      <color theme="1"/>
      <name val="ＭＳ Ｐゴシック"/>
      <family val="3"/>
      <charset val="128"/>
    </font>
    <font>
      <sz val="11"/>
      <color theme="1"/>
      <name val="ＭＳ Ｐゴシック"/>
      <family val="3"/>
      <charset val="128"/>
      <scheme val="minor"/>
    </font>
    <font>
      <sz val="10.5"/>
      <color theme="1"/>
      <name val="Century"/>
      <family val="1"/>
    </font>
    <font>
      <vertAlign val="superscript"/>
      <sz val="10"/>
      <color theme="1"/>
      <name val="ＭＳ Ｐゴシック"/>
      <family val="3"/>
      <charset val="128"/>
    </font>
    <font>
      <vertAlign val="superscript"/>
      <sz val="10"/>
      <color theme="1"/>
      <name val="ＭＳ Ｐゴシック"/>
      <family val="3"/>
      <charset val="128"/>
      <scheme val="minor"/>
    </font>
    <font>
      <b/>
      <sz val="10"/>
      <name val="Arial"/>
      <family val="2"/>
    </font>
    <font>
      <b/>
      <sz val="10"/>
      <color rgb="FF0000FF"/>
      <name val="Arial"/>
      <family val="2"/>
    </font>
    <font>
      <b/>
      <sz val="10"/>
      <name val="ＭＳ Ｐゴシック"/>
      <family val="3"/>
      <charset val="128"/>
    </font>
    <font>
      <sz val="10"/>
      <color theme="1"/>
      <name val="ＭＳ Ｐゴシック"/>
      <family val="2"/>
      <charset val="128"/>
      <scheme val="minor"/>
    </font>
    <font>
      <sz val="11"/>
      <name val="ＭＳ Ｐゴシック"/>
      <family val="3"/>
      <charset val="128"/>
    </font>
    <font>
      <u/>
      <sz val="11"/>
      <color theme="10"/>
      <name val="ＭＳ Ｐゴシック"/>
      <family val="2"/>
      <charset val="128"/>
      <scheme val="minor"/>
    </font>
    <font>
      <b/>
      <sz val="12"/>
      <color theme="1"/>
      <name val="ＭＳ Ｐゴシック"/>
      <family val="3"/>
      <charset val="128"/>
      <scheme val="minor"/>
    </font>
    <font>
      <b/>
      <sz val="10"/>
      <color rgb="FFFF0000"/>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u/>
      <sz val="9"/>
      <color theme="10"/>
      <name val="ＭＳ Ｐゴシック"/>
      <family val="3"/>
      <charset val="128"/>
      <scheme val="minor"/>
    </font>
    <font>
      <u/>
      <sz val="9"/>
      <color theme="10"/>
      <name val="ＭＳ Ｐゴシック"/>
      <family val="2"/>
      <charset val="128"/>
      <scheme val="minor"/>
    </font>
    <font>
      <b/>
      <sz val="10"/>
      <color theme="1"/>
      <name val="ＭＳ Ｐゴシック"/>
      <family val="3"/>
      <charset val="128"/>
      <scheme val="minor"/>
    </font>
    <font>
      <b/>
      <u/>
      <sz val="14"/>
      <name val="Arial"/>
      <family val="2"/>
    </font>
    <font>
      <b/>
      <u/>
      <sz val="14"/>
      <name val="ＭＳ Ｐゴシック"/>
      <family val="3"/>
      <charset val="128"/>
    </font>
    <font>
      <b/>
      <sz val="11"/>
      <name val="Arial"/>
      <family val="2"/>
    </font>
    <font>
      <b/>
      <sz val="11"/>
      <name val="ＭＳ Ｐゴシック"/>
      <family val="3"/>
      <charset val="128"/>
    </font>
    <font>
      <u/>
      <sz val="10"/>
      <name val="ＭＳ Ｐゴシック"/>
      <family val="3"/>
      <charset val="128"/>
    </font>
    <font>
      <u/>
      <sz val="10"/>
      <name val="Arial"/>
      <family val="2"/>
    </font>
    <font>
      <b/>
      <u/>
      <sz val="10"/>
      <name val="ＭＳ Ｐゴシック"/>
      <family val="3"/>
      <charset val="128"/>
    </font>
    <font>
      <b/>
      <u/>
      <sz val="10"/>
      <color theme="1"/>
      <name val="Arial"/>
      <family val="2"/>
    </font>
    <font>
      <b/>
      <sz val="10"/>
      <color rgb="FF3333FF"/>
      <name val="ＭＳ Ｐゴシック"/>
      <family val="3"/>
      <charset val="128"/>
      <scheme val="minor"/>
    </font>
    <font>
      <sz val="10"/>
      <color theme="0" tint="-0.34998626667073579"/>
      <name val="Arial"/>
      <family val="2"/>
    </font>
    <font>
      <sz val="11"/>
      <color theme="0" tint="-0.34998626667073579"/>
      <name val="ＭＳ Ｐゴシック"/>
      <family val="3"/>
      <charset val="128"/>
    </font>
    <font>
      <sz val="11"/>
      <color theme="0" tint="-0.34998626667073579"/>
      <name val="ＭＳ Ｐゴシック"/>
      <family val="2"/>
      <charset val="128"/>
      <scheme val="minor"/>
    </font>
    <font>
      <sz val="11"/>
      <color theme="0" tint="-0.34998626667073579"/>
      <name val="Arial"/>
      <family val="2"/>
    </font>
    <font>
      <sz val="11"/>
      <name val="ＭＳ Ｐゴシック"/>
      <family val="2"/>
      <charset val="128"/>
      <scheme val="minor"/>
    </font>
    <font>
      <sz val="10"/>
      <color rgb="FFFF0000"/>
      <name val="ＭＳ Ｐゴシック"/>
      <family val="3"/>
      <charset val="128"/>
    </font>
    <font>
      <sz val="8"/>
      <name val="ＭＳ Ｐゴシック"/>
      <family val="3"/>
      <charset val="128"/>
      <scheme val="minor"/>
    </font>
    <font>
      <sz val="14"/>
      <color theme="1"/>
      <name val="Arial"/>
      <family val="3"/>
      <charset val="128"/>
    </font>
    <font>
      <sz val="10.5"/>
      <color theme="1"/>
      <name val="Arial"/>
      <family val="3"/>
      <charset val="128"/>
    </font>
    <font>
      <sz val="11"/>
      <color rgb="FFFF0000"/>
      <name val="ＭＳ Ｐゴシック"/>
      <family val="2"/>
      <charset val="128"/>
      <scheme val="minor"/>
    </font>
    <font>
      <sz val="11"/>
      <name val="Arial"/>
      <family val="2"/>
    </font>
    <font>
      <sz val="10"/>
      <color theme="1"/>
      <name val="Arial"/>
      <family val="2"/>
      <charset val="128"/>
    </font>
    <font>
      <sz val="10"/>
      <color rgb="FFFF0000"/>
      <name val="Arial"/>
      <family val="2"/>
    </font>
    <font>
      <sz val="9"/>
      <name val="ＭＳ Ｐゴシック"/>
      <family val="3"/>
      <charset val="128"/>
      <scheme val="minor"/>
    </font>
    <font>
      <b/>
      <sz val="10"/>
      <name val="Arial"/>
      <family val="3"/>
      <charset val="128"/>
    </font>
    <font>
      <sz val="9"/>
      <color indexed="81"/>
      <name val="MS P ゴシック"/>
      <family val="3"/>
      <charset val="128"/>
    </font>
    <font>
      <sz val="10"/>
      <color theme="1"/>
      <name val="ＭＳ Ｐゴシック"/>
      <family val="3"/>
      <charset val="128"/>
      <scheme val="major"/>
    </font>
    <font>
      <sz val="11"/>
      <color theme="1"/>
      <name val="ＭＳ Ｐゴシック"/>
      <family val="3"/>
      <charset val="128"/>
      <scheme val="major"/>
    </font>
    <font>
      <vertAlign val="superscript"/>
      <sz val="10"/>
      <color theme="1"/>
      <name val="ＭＳ Ｐゴシック"/>
      <family val="3"/>
      <charset val="128"/>
      <scheme val="major"/>
    </font>
    <font>
      <b/>
      <sz val="11"/>
      <color rgb="FFFF0000"/>
      <name val="Arial"/>
      <family val="2"/>
    </font>
    <font>
      <b/>
      <sz val="11"/>
      <color rgb="FFFF0000"/>
      <name val="ＭＳ Ｐゴシック"/>
      <family val="2"/>
      <charset val="128"/>
      <scheme val="minor"/>
    </font>
    <font>
      <b/>
      <sz val="11"/>
      <color rgb="FFFF0000"/>
      <name val="ＭＳ Ｐゴシック"/>
      <family val="3"/>
      <charset val="128"/>
    </font>
    <font>
      <sz val="10"/>
      <color theme="0"/>
      <name val="Arial"/>
      <family val="2"/>
    </font>
    <font>
      <sz val="10"/>
      <color theme="0" tint="-0.34998626667073579"/>
      <name val="ＭＳ Ｐゴシック"/>
      <family val="3"/>
      <charset val="128"/>
      <scheme val="minor"/>
    </font>
    <font>
      <sz val="10"/>
      <color theme="0" tint="-0.34998626667073579"/>
      <name val="Arial"/>
      <family val="3"/>
      <charset val="128"/>
    </font>
    <font>
      <u/>
      <sz val="10"/>
      <color theme="10"/>
      <name val="ＭＳ Ｐゴシック"/>
      <family val="2"/>
      <charset val="128"/>
      <scheme val="minor"/>
    </font>
    <font>
      <u/>
      <sz val="11"/>
      <color theme="0" tint="-0.34998626667073579"/>
      <name val="ＭＳ Ｐゴシック"/>
      <family val="2"/>
      <charset val="128"/>
      <scheme val="minor"/>
    </font>
    <font>
      <b/>
      <sz val="10"/>
      <color theme="0" tint="-0.34998626667073579"/>
      <name val="ＭＳ Ｐゴシック"/>
      <family val="3"/>
      <charset val="128"/>
      <scheme val="minor"/>
    </font>
    <font>
      <sz val="10"/>
      <color theme="0" tint="-0.34998626667073579"/>
      <name val="ＭＳ Ｐゴシック"/>
      <family val="3"/>
      <charset val="128"/>
    </font>
    <font>
      <b/>
      <sz val="10"/>
      <color theme="0" tint="-0.34998626667073579"/>
      <name val="Arial"/>
      <family val="2"/>
    </font>
    <font>
      <sz val="11"/>
      <color rgb="FFFF0000"/>
      <name val="Arial"/>
      <family val="2"/>
    </font>
    <font>
      <sz val="11"/>
      <color rgb="FFFF0000"/>
      <name val="ＭＳ ゴシック"/>
      <family val="2"/>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74">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right style="thin">
        <color indexed="64"/>
      </right>
      <top/>
      <bottom/>
      <diagonal/>
    </border>
    <border>
      <left/>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dashed">
        <color indexed="64"/>
      </left>
      <right style="medium">
        <color indexed="64"/>
      </right>
      <top/>
      <bottom/>
      <diagonal/>
    </border>
    <border>
      <left style="dotted">
        <color indexed="64"/>
      </left>
      <right/>
      <top style="dashed">
        <color indexed="64"/>
      </top>
      <bottom style="dotted">
        <color indexed="64"/>
      </bottom>
      <diagonal/>
    </border>
    <border>
      <left/>
      <right/>
      <top style="dashed">
        <color indexed="64"/>
      </top>
      <bottom style="dotted">
        <color indexed="64"/>
      </bottom>
      <diagonal/>
    </border>
    <border>
      <left/>
      <right style="dashed">
        <color indexed="64"/>
      </right>
      <top style="dashed">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s>
  <cellStyleXfs count="3">
    <xf numFmtId="0" fontId="0" fillId="0" borderId="0">
      <alignment vertical="center"/>
    </xf>
    <xf numFmtId="0" fontId="32" fillId="0" borderId="0"/>
    <xf numFmtId="0" fontId="33" fillId="0" borderId="0" applyNumberFormat="0" applyFill="0" applyBorder="0" applyAlignment="0" applyProtection="0">
      <alignment vertical="center"/>
    </xf>
  </cellStyleXfs>
  <cellXfs count="528">
    <xf numFmtId="0" fontId="0" fillId="0" borderId="0" xfId="0">
      <alignment vertical="center"/>
    </xf>
    <xf numFmtId="0" fontId="12" fillId="2" borderId="0" xfId="0" applyFont="1" applyFill="1" applyAlignment="1" applyProtection="1">
      <alignment vertical="top"/>
      <protection locked="0"/>
    </xf>
    <xf numFmtId="0" fontId="12" fillId="2" borderId="0" xfId="0" applyFont="1" applyFill="1" applyAlignment="1" applyProtection="1">
      <alignment vertical="top"/>
    </xf>
    <xf numFmtId="0" fontId="13" fillId="2" borderId="0" xfId="0" applyFont="1" applyFill="1" applyAlignment="1" applyProtection="1">
      <alignment horizontal="center" vertical="center"/>
    </xf>
    <xf numFmtId="0" fontId="12" fillId="2" borderId="0" xfId="0" applyFont="1" applyFill="1" applyAlignment="1" applyProtection="1">
      <alignment vertical="center" wrapText="1"/>
    </xf>
    <xf numFmtId="0" fontId="12" fillId="2" borderId="0" xfId="0" applyFont="1" applyFill="1" applyAlignment="1" applyProtection="1">
      <alignment vertical="top" wrapText="1"/>
    </xf>
    <xf numFmtId="0" fontId="11" fillId="2" borderId="0" xfId="0" applyFont="1" applyFill="1" applyAlignment="1" applyProtection="1">
      <alignment horizontal="justify" vertical="center" wrapText="1"/>
    </xf>
    <xf numFmtId="0" fontId="11" fillId="2" borderId="0" xfId="0" applyFont="1" applyFill="1" applyBorder="1" applyAlignment="1" applyProtection="1">
      <alignment horizontal="justify" vertical="top" wrapText="1"/>
    </xf>
    <xf numFmtId="0" fontId="11" fillId="2" borderId="0" xfId="0" applyFont="1" applyFill="1" applyAlignment="1" applyProtection="1">
      <alignment horizontal="justify" vertical="center"/>
    </xf>
    <xf numFmtId="0" fontId="10" fillId="2" borderId="0" xfId="0" applyFont="1" applyFill="1" applyAlignment="1" applyProtection="1">
      <alignment vertical="top"/>
    </xf>
    <xf numFmtId="0" fontId="10" fillId="2" borderId="0" xfId="0" applyFont="1" applyFill="1" applyProtection="1">
      <alignment vertical="center"/>
    </xf>
    <xf numFmtId="0" fontId="4" fillId="2" borderId="0" xfId="0" applyFont="1" applyFill="1" applyAlignment="1" applyProtection="1">
      <alignment vertical="top"/>
    </xf>
    <xf numFmtId="0" fontId="12" fillId="2" borderId="0" xfId="0" applyFont="1" applyFill="1" applyAlignment="1" applyProtection="1">
      <alignment vertical="center"/>
    </xf>
    <xf numFmtId="0" fontId="10" fillId="2" borderId="0" xfId="0" applyFont="1" applyFill="1" applyAlignment="1" applyProtection="1"/>
    <xf numFmtId="0" fontId="5" fillId="2" borderId="40" xfId="0" applyFont="1" applyFill="1" applyBorder="1" applyAlignment="1" applyProtection="1">
      <alignment horizontal="center" vertical="center" wrapText="1"/>
    </xf>
    <xf numFmtId="0" fontId="53" fillId="2" borderId="0" xfId="0" applyFont="1" applyFill="1" applyAlignment="1" applyProtection="1">
      <alignment vertical="center"/>
      <protection locked="0"/>
    </xf>
    <xf numFmtId="0" fontId="6" fillId="2" borderId="0" xfId="0" applyFont="1" applyFill="1" applyBorder="1" applyAlignment="1" applyProtection="1">
      <alignment vertical="top" wrapText="1"/>
    </xf>
    <xf numFmtId="0" fontId="6" fillId="2" borderId="0" xfId="0" applyFont="1" applyFill="1" applyBorder="1" applyAlignment="1" applyProtection="1">
      <alignment horizontal="left" vertical="top" wrapText="1"/>
    </xf>
    <xf numFmtId="0" fontId="25" fillId="2" borderId="0" xfId="0" applyFont="1" applyFill="1" applyBorder="1" applyAlignment="1" applyProtection="1">
      <alignment horizontal="justify" vertical="center" wrapText="1"/>
    </xf>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right" vertical="center" wrapText="1"/>
    </xf>
    <xf numFmtId="0" fontId="17" fillId="2" borderId="0" xfId="0" applyFont="1" applyFill="1" applyAlignment="1" applyProtection="1">
      <alignment vertical="top"/>
      <protection locked="0"/>
    </xf>
    <xf numFmtId="0" fontId="14" fillId="2" borderId="0" xfId="0" applyFont="1" applyFill="1" applyBorder="1" applyAlignment="1" applyProtection="1">
      <alignment horizontal="center" vertical="center"/>
    </xf>
    <xf numFmtId="0" fontId="7" fillId="2" borderId="0" xfId="0" applyFont="1" applyFill="1" applyAlignment="1" applyProtection="1">
      <alignment horizontal="center" vertical="center"/>
    </xf>
    <xf numFmtId="0" fontId="9"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left" vertical="center"/>
    </xf>
    <xf numFmtId="0" fontId="12" fillId="2" borderId="1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12" fillId="2" borderId="10" xfId="0" quotePrefix="1" applyFont="1" applyFill="1" applyBorder="1" applyAlignment="1" applyProtection="1">
      <alignment horizontal="center" vertical="center" wrapText="1"/>
    </xf>
    <xf numFmtId="0" fontId="52" fillId="2" borderId="0" xfId="0" applyFont="1" applyFill="1" applyProtection="1">
      <alignment vertical="center"/>
    </xf>
    <xf numFmtId="0" fontId="0" fillId="2" borderId="0" xfId="0" applyFill="1" applyProtection="1">
      <alignment vertical="center"/>
    </xf>
    <xf numFmtId="0" fontId="12" fillId="2" borderId="17" xfId="0" applyFont="1" applyFill="1" applyBorder="1" applyAlignment="1" applyProtection="1">
      <alignment vertical="top"/>
    </xf>
    <xf numFmtId="177" fontId="22" fillId="2" borderId="22" xfId="0" applyNumberFormat="1" applyFont="1" applyFill="1" applyBorder="1" applyAlignment="1" applyProtection="1">
      <alignment horizontal="center" vertical="center" wrapText="1"/>
    </xf>
    <xf numFmtId="176" fontId="22" fillId="2" borderId="20" xfId="0" applyNumberFormat="1" applyFont="1" applyFill="1" applyBorder="1" applyAlignment="1" applyProtection="1">
      <alignment horizontal="center" vertical="center" wrapText="1"/>
    </xf>
    <xf numFmtId="176" fontId="22" fillId="2" borderId="22" xfId="0" applyNumberFormat="1" applyFont="1" applyFill="1" applyBorder="1" applyAlignment="1" applyProtection="1">
      <alignment horizontal="center" vertical="center" wrapText="1"/>
    </xf>
    <xf numFmtId="177" fontId="22" fillId="2" borderId="12" xfId="0" applyNumberFormat="1" applyFont="1" applyFill="1" applyBorder="1" applyAlignment="1" applyProtection="1">
      <alignment horizontal="center" vertical="center" wrapText="1"/>
    </xf>
    <xf numFmtId="0" fontId="54" fillId="2" borderId="0" xfId="0" applyFont="1" applyFill="1" applyProtection="1">
      <alignment vertical="center"/>
    </xf>
    <xf numFmtId="0" fontId="22" fillId="2" borderId="0" xfId="0" applyFont="1" applyFill="1" applyAlignment="1" applyProtection="1">
      <alignment vertical="top"/>
    </xf>
    <xf numFmtId="0" fontId="20" fillId="2" borderId="9" xfId="0" applyFont="1" applyFill="1" applyBorder="1" applyAlignment="1" applyProtection="1">
      <alignment horizontal="center" vertical="center" wrapText="1"/>
    </xf>
    <xf numFmtId="0" fontId="12" fillId="2" borderId="17" xfId="0" quotePrefix="1" applyFont="1" applyFill="1" applyBorder="1" applyAlignment="1" applyProtection="1">
      <alignment horizontal="center" vertical="top" wrapText="1"/>
    </xf>
    <xf numFmtId="176" fontId="22" fillId="2" borderId="47" xfId="0" applyNumberFormat="1" applyFont="1" applyFill="1" applyBorder="1" applyAlignment="1" applyProtection="1">
      <alignment horizontal="center" vertical="center" wrapText="1"/>
    </xf>
    <xf numFmtId="177" fontId="22" fillId="2" borderId="0" xfId="0" applyNumberFormat="1" applyFont="1" applyFill="1" applyBorder="1" applyAlignment="1" applyProtection="1">
      <alignment horizontal="center" vertical="center" wrapText="1"/>
    </xf>
    <xf numFmtId="176" fontId="22" fillId="2" borderId="45" xfId="0" applyNumberFormat="1" applyFont="1" applyFill="1" applyBorder="1" applyAlignment="1" applyProtection="1">
      <alignment horizontal="center" vertical="center" wrapText="1"/>
    </xf>
    <xf numFmtId="0" fontId="12" fillId="2" borderId="18" xfId="0" applyFont="1" applyFill="1" applyBorder="1" applyAlignment="1" applyProtection="1">
      <alignment vertical="top"/>
    </xf>
    <xf numFmtId="176" fontId="29" fillId="2" borderId="0" xfId="0" applyNumberFormat="1" applyFont="1" applyFill="1" applyAlignment="1" applyProtection="1">
      <alignment horizontal="center" vertical="center"/>
    </xf>
    <xf numFmtId="0" fontId="12" fillId="2" borderId="0" xfId="0" quotePrefix="1" applyFont="1" applyFill="1" applyAlignment="1" applyProtection="1">
      <alignment vertical="top"/>
    </xf>
    <xf numFmtId="0" fontId="22" fillId="2" borderId="0" xfId="0" applyFont="1" applyFill="1" applyProtection="1">
      <alignment vertical="center"/>
    </xf>
    <xf numFmtId="0" fontId="12" fillId="2" borderId="0" xfId="0" applyFont="1" applyFill="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alignment horizontal="left" vertical="center" indent="1"/>
    </xf>
    <xf numFmtId="0" fontId="28" fillId="2" borderId="0" xfId="0" applyFont="1" applyFill="1" applyAlignment="1" applyProtection="1">
      <alignment horizontal="center" vertical="center"/>
    </xf>
    <xf numFmtId="0" fontId="22" fillId="2" borderId="5" xfId="0" applyFont="1" applyFill="1" applyBorder="1" applyProtection="1">
      <alignment vertical="center"/>
    </xf>
    <xf numFmtId="0" fontId="22" fillId="2" borderId="0" xfId="0" applyFont="1" applyFill="1" applyAlignment="1" applyProtection="1">
      <alignment horizontal="righ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right" vertical="center" indent="9"/>
    </xf>
    <xf numFmtId="0" fontId="22" fillId="2" borderId="0" xfId="0" applyFont="1" applyFill="1" applyAlignment="1" applyProtection="1">
      <alignment horizontal="center" vertical="center"/>
    </xf>
    <xf numFmtId="0" fontId="50" fillId="2" borderId="0" xfId="0" applyFont="1" applyFill="1" applyProtection="1">
      <alignment vertical="center"/>
      <protection locked="0"/>
    </xf>
    <xf numFmtId="0" fontId="50" fillId="2" borderId="0" xfId="0" applyFont="1" applyFill="1" applyProtection="1">
      <alignment vertical="center"/>
    </xf>
    <xf numFmtId="0" fontId="51" fillId="2" borderId="0" xfId="1" applyFont="1" applyFill="1" applyAlignment="1" applyProtection="1">
      <alignment vertical="center"/>
      <protection locked="0"/>
    </xf>
    <xf numFmtId="0" fontId="34" fillId="2" borderId="0" xfId="0" applyFont="1" applyFill="1" applyAlignment="1" applyProtection="1">
      <alignment vertical="top"/>
      <protection locked="0"/>
    </xf>
    <xf numFmtId="0" fontId="19" fillId="2" borderId="0" xfId="0" applyFont="1" applyFill="1" applyAlignment="1" applyProtection="1">
      <alignment vertical="top"/>
    </xf>
    <xf numFmtId="0" fontId="35" fillId="2" borderId="0" xfId="0" applyFont="1" applyFill="1" applyBorder="1" applyAlignment="1" applyProtection="1">
      <alignment horizontal="center" vertical="center"/>
    </xf>
    <xf numFmtId="0" fontId="19" fillId="2" borderId="0" xfId="0" applyFont="1" applyFill="1" applyAlignment="1" applyProtection="1">
      <alignment vertical="center"/>
    </xf>
    <xf numFmtId="0" fontId="24" fillId="2" borderId="0" xfId="0" applyFont="1" applyFill="1" applyAlignment="1" applyProtection="1">
      <alignment horizontal="justify" vertical="center"/>
    </xf>
    <xf numFmtId="0" fontId="24" fillId="2" borderId="0" xfId="0" applyFont="1" applyFill="1" applyProtection="1">
      <alignment vertical="center"/>
    </xf>
    <xf numFmtId="0" fontId="35" fillId="2" borderId="0" xfId="0" applyFont="1" applyFill="1" applyAlignment="1" applyProtection="1">
      <alignment vertical="center"/>
    </xf>
    <xf numFmtId="0" fontId="12" fillId="2" borderId="14" xfId="0" applyFont="1" applyFill="1" applyBorder="1" applyAlignment="1" applyProtection="1">
      <alignment horizontal="center" vertical="center" wrapText="1"/>
    </xf>
    <xf numFmtId="0" fontId="10" fillId="2" borderId="18" xfId="0" applyFont="1" applyFill="1" applyBorder="1" applyProtection="1">
      <alignment vertical="center"/>
    </xf>
    <xf numFmtId="176" fontId="22" fillId="2" borderId="17" xfId="0" applyNumberFormat="1" applyFont="1" applyFill="1" applyBorder="1" applyAlignment="1" applyProtection="1">
      <alignment horizontal="center" vertical="center" wrapText="1"/>
    </xf>
    <xf numFmtId="176" fontId="22" fillId="2" borderId="51" xfId="0" applyNumberFormat="1" applyFont="1" applyFill="1" applyBorder="1" applyAlignment="1" applyProtection="1">
      <alignment horizontal="center" vertical="center" wrapText="1"/>
    </xf>
    <xf numFmtId="176" fontId="22" fillId="2" borderId="18" xfId="0" applyNumberFormat="1" applyFont="1" applyFill="1" applyBorder="1" applyAlignment="1" applyProtection="1">
      <alignment horizontal="center" vertical="center" wrapText="1"/>
    </xf>
    <xf numFmtId="176" fontId="22" fillId="2" borderId="16" xfId="0" applyNumberFormat="1" applyFont="1" applyFill="1" applyBorder="1" applyAlignment="1" applyProtection="1">
      <alignment horizontal="center" vertical="center" wrapText="1"/>
    </xf>
    <xf numFmtId="0" fontId="12" fillId="3" borderId="8" xfId="0" applyFont="1" applyFill="1" applyBorder="1" applyAlignment="1" applyProtection="1">
      <alignment vertical="center" wrapText="1"/>
    </xf>
    <xf numFmtId="0" fontId="12" fillId="3" borderId="49" xfId="0" applyFont="1" applyFill="1" applyBorder="1" applyAlignment="1" applyProtection="1">
      <alignment vertical="center" wrapText="1"/>
    </xf>
    <xf numFmtId="0" fontId="13" fillId="3" borderId="61" xfId="0" applyFont="1" applyFill="1" applyBorder="1" applyAlignment="1" applyProtection="1">
      <alignment horizontal="center" vertical="center" wrapText="1"/>
    </xf>
    <xf numFmtId="0" fontId="13" fillId="3" borderId="56" xfId="0" applyFont="1" applyFill="1" applyBorder="1" applyAlignment="1" applyProtection="1">
      <alignment horizontal="center" vertical="center" wrapText="1"/>
    </xf>
    <xf numFmtId="0" fontId="13" fillId="3" borderId="53" xfId="0" applyFont="1" applyFill="1" applyBorder="1" applyAlignment="1" applyProtection="1">
      <alignment horizontal="center" vertical="center" wrapText="1"/>
    </xf>
    <xf numFmtId="0" fontId="37" fillId="3" borderId="22" xfId="0" applyFont="1" applyFill="1" applyBorder="1" applyAlignment="1" applyProtection="1">
      <alignment vertical="top"/>
    </xf>
    <xf numFmtId="0" fontId="37" fillId="3" borderId="5" xfId="0" applyFont="1" applyFill="1" applyBorder="1" applyAlignment="1" applyProtection="1">
      <alignment vertical="top"/>
    </xf>
    <xf numFmtId="0" fontId="12" fillId="3" borderId="39" xfId="0" applyFont="1" applyFill="1" applyBorder="1" applyAlignment="1" applyProtection="1">
      <alignment vertical="center" wrapText="1"/>
    </xf>
    <xf numFmtId="0" fontId="12" fillId="3" borderId="61" xfId="0" applyFont="1" applyFill="1" applyBorder="1" applyAlignment="1" applyProtection="1">
      <alignment vertical="center" wrapText="1"/>
    </xf>
    <xf numFmtId="0" fontId="12" fillId="3" borderId="56" xfId="0" applyFont="1" applyFill="1" applyBorder="1" applyAlignment="1" applyProtection="1">
      <alignment vertical="center" wrapText="1"/>
    </xf>
    <xf numFmtId="0" fontId="12" fillId="3" borderId="53" xfId="0" applyFont="1" applyFill="1" applyBorder="1" applyAlignment="1" applyProtection="1">
      <alignment vertical="center" wrapText="1"/>
    </xf>
    <xf numFmtId="0" fontId="12" fillId="3" borderId="48" xfId="0" applyFont="1" applyFill="1" applyBorder="1" applyAlignment="1" applyProtection="1">
      <alignment vertical="center" wrapText="1"/>
    </xf>
    <xf numFmtId="0" fontId="12" fillId="3" borderId="63" xfId="0" applyFont="1" applyFill="1" applyBorder="1" applyAlignment="1" applyProtection="1">
      <alignment vertical="center" wrapText="1"/>
    </xf>
    <xf numFmtId="0" fontId="13" fillId="3" borderId="55" xfId="0" applyFont="1" applyFill="1" applyBorder="1" applyAlignment="1" applyProtection="1">
      <alignment horizontal="center" vertical="center" wrapText="1"/>
    </xf>
    <xf numFmtId="0" fontId="38" fillId="3" borderId="20" xfId="2" applyFont="1" applyFill="1" applyBorder="1" applyAlignment="1" applyProtection="1">
      <alignment vertical="center"/>
      <protection locked="0"/>
    </xf>
    <xf numFmtId="0" fontId="37" fillId="3" borderId="45" xfId="0" applyFont="1" applyFill="1" applyBorder="1" applyAlignment="1" applyProtection="1">
      <alignment vertical="center"/>
    </xf>
    <xf numFmtId="0" fontId="38" fillId="3" borderId="20" xfId="2" applyFont="1" applyFill="1" applyBorder="1" applyAlignment="1" applyProtection="1">
      <alignment vertical="center"/>
    </xf>
    <xf numFmtId="0" fontId="37" fillId="3" borderId="45" xfId="0" applyFont="1" applyFill="1" applyBorder="1" applyAlignment="1" applyProtection="1">
      <alignment vertical="top"/>
    </xf>
    <xf numFmtId="0" fontId="39" fillId="3" borderId="20" xfId="2" applyFont="1" applyFill="1" applyBorder="1" applyAlignment="1" applyProtection="1">
      <alignment vertical="center"/>
      <protection locked="0"/>
    </xf>
    <xf numFmtId="0" fontId="37" fillId="3" borderId="20" xfId="0" applyFont="1" applyFill="1" applyBorder="1" applyAlignment="1" applyProtection="1">
      <alignment vertical="top"/>
    </xf>
    <xf numFmtId="0" fontId="37" fillId="3" borderId="20" xfId="0" applyFont="1" applyFill="1" applyBorder="1" applyAlignment="1" applyProtection="1">
      <alignment vertical="top" wrapText="1"/>
    </xf>
    <xf numFmtId="0" fontId="37" fillId="3" borderId="45" xfId="0" applyFont="1" applyFill="1" applyBorder="1" applyAlignment="1" applyProtection="1">
      <alignment vertical="top" wrapText="1"/>
    </xf>
    <xf numFmtId="0" fontId="6" fillId="3" borderId="23" xfId="0" applyFont="1" applyFill="1" applyBorder="1" applyAlignment="1" applyProtection="1">
      <alignment horizontal="left" vertical="top" wrapText="1"/>
    </xf>
    <xf numFmtId="0" fontId="12" fillId="3" borderId="23" xfId="0" applyFont="1" applyFill="1" applyBorder="1" applyAlignment="1" applyProtection="1">
      <alignment horizontal="left" vertical="center" wrapText="1"/>
    </xf>
    <xf numFmtId="0" fontId="12" fillId="3" borderId="0" xfId="0" applyFont="1" applyFill="1" applyBorder="1" applyAlignment="1" applyProtection="1">
      <alignment vertical="center"/>
    </xf>
    <xf numFmtId="0" fontId="12" fillId="3" borderId="0" xfId="0" applyFont="1" applyFill="1" applyBorder="1" applyAlignment="1" applyProtection="1">
      <alignment horizontal="left" vertical="center" wrapText="1"/>
    </xf>
    <xf numFmtId="0" fontId="10" fillId="3" borderId="8" xfId="0" applyFont="1" applyFill="1" applyBorder="1" applyProtection="1">
      <alignment vertical="center"/>
    </xf>
    <xf numFmtId="0" fontId="10" fillId="3" borderId="0" xfId="0" applyFont="1" applyFill="1" applyBorder="1" applyProtection="1">
      <alignment vertical="center"/>
    </xf>
    <xf numFmtId="0" fontId="10" fillId="3" borderId="7" xfId="0" applyFont="1" applyFill="1" applyBorder="1" applyProtection="1">
      <alignment vertical="center"/>
    </xf>
    <xf numFmtId="0" fontId="10" fillId="3" borderId="3" xfId="0" applyFont="1" applyFill="1" applyBorder="1" applyProtection="1">
      <alignment vertical="center"/>
    </xf>
    <xf numFmtId="0" fontId="6" fillId="3" borderId="0" xfId="0" applyFont="1" applyFill="1" applyBorder="1" applyAlignment="1" applyProtection="1">
      <alignment horizontal="left" vertical="top" wrapText="1"/>
    </xf>
    <xf numFmtId="0" fontId="6" fillId="3" borderId="23" xfId="0" applyFont="1" applyFill="1" applyBorder="1" applyAlignment="1" applyProtection="1">
      <alignment vertical="top"/>
    </xf>
    <xf numFmtId="0" fontId="6" fillId="3" borderId="0" xfId="0" applyFont="1" applyFill="1" applyBorder="1" applyAlignment="1" applyProtection="1">
      <alignment vertical="top" wrapText="1"/>
    </xf>
    <xf numFmtId="0" fontId="12" fillId="3" borderId="3"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3" xfId="0" applyFont="1" applyFill="1" applyBorder="1" applyAlignment="1" applyProtection="1">
      <alignment horizontal="right" vertical="center"/>
      <protection locked="0"/>
    </xf>
    <xf numFmtId="0" fontId="6" fillId="3" borderId="16" xfId="0" applyFont="1" applyFill="1" applyBorder="1" applyAlignment="1" applyProtection="1">
      <alignment vertical="center" wrapText="1"/>
    </xf>
    <xf numFmtId="0" fontId="20" fillId="3" borderId="6" xfId="0" applyFont="1" applyFill="1" applyBorder="1" applyAlignment="1" applyProtection="1">
      <alignment horizontal="center" vertical="center" wrapText="1"/>
    </xf>
    <xf numFmtId="0" fontId="20" fillId="3" borderId="6" xfId="0" applyFont="1" applyFill="1" applyBorder="1" applyAlignment="1" applyProtection="1">
      <alignment vertical="center"/>
    </xf>
    <xf numFmtId="0" fontId="8" fillId="3" borderId="5" xfId="0" applyFont="1" applyFill="1" applyBorder="1" applyAlignment="1" applyProtection="1">
      <alignment vertical="center"/>
    </xf>
    <xf numFmtId="0" fontId="44" fillId="3" borderId="16" xfId="0" applyFont="1" applyFill="1" applyBorder="1" applyAlignment="1" applyProtection="1">
      <alignment vertical="center" shrinkToFit="1"/>
      <protection locked="0"/>
    </xf>
    <xf numFmtId="0" fontId="20" fillId="3" borderId="16" xfId="0" applyFont="1" applyFill="1" applyBorder="1" applyAlignment="1" applyProtection="1">
      <alignment vertical="center" wrapText="1"/>
    </xf>
    <xf numFmtId="0" fontId="20" fillId="3" borderId="45" xfId="0" applyFont="1" applyFill="1" applyBorder="1" applyAlignment="1" applyProtection="1">
      <alignment vertical="center" wrapText="1"/>
    </xf>
    <xf numFmtId="0" fontId="20" fillId="3" borderId="62" xfId="0" applyFont="1" applyFill="1" applyBorder="1" applyAlignment="1" applyProtection="1">
      <alignment vertical="center" shrinkToFit="1"/>
    </xf>
    <xf numFmtId="0" fontId="20" fillId="3" borderId="42" xfId="0" applyFont="1" applyFill="1" applyBorder="1" applyAlignment="1" applyProtection="1">
      <alignment vertical="center" shrinkToFit="1"/>
    </xf>
    <xf numFmtId="0" fontId="12" fillId="3" borderId="5" xfId="0" applyFont="1" applyFill="1" applyBorder="1" applyAlignment="1" applyProtection="1">
      <alignment vertical="center"/>
    </xf>
    <xf numFmtId="0" fontId="12" fillId="3" borderId="8" xfId="0" applyFont="1" applyFill="1" applyBorder="1" applyProtection="1">
      <alignment vertical="center"/>
    </xf>
    <xf numFmtId="0" fontId="12" fillId="3" borderId="68" xfId="0" applyFont="1" applyFill="1" applyBorder="1" applyAlignment="1" applyProtection="1">
      <alignment vertical="top" wrapText="1"/>
    </xf>
    <xf numFmtId="0" fontId="12" fillId="3" borderId="68" xfId="0" applyFont="1" applyFill="1" applyBorder="1" applyAlignment="1" applyProtection="1">
      <alignment vertical="center" wrapText="1"/>
    </xf>
    <xf numFmtId="0" fontId="12" fillId="3" borderId="65" xfId="0" applyFont="1" applyFill="1" applyBorder="1" applyAlignment="1" applyProtection="1">
      <alignment vertical="center"/>
    </xf>
    <xf numFmtId="0" fontId="12" fillId="3" borderId="66" xfId="0" applyFont="1" applyFill="1" applyBorder="1" applyAlignment="1" applyProtection="1">
      <alignment vertical="center"/>
    </xf>
    <xf numFmtId="0" fontId="38" fillId="3" borderId="20" xfId="2" applyFont="1" applyFill="1" applyBorder="1" applyAlignment="1" applyProtection="1">
      <alignment vertical="center"/>
      <protection locked="0"/>
    </xf>
    <xf numFmtId="0" fontId="6" fillId="3" borderId="49" xfId="0" applyFont="1" applyFill="1" applyBorder="1" applyAlignment="1" applyProtection="1">
      <alignment vertical="center" wrapText="1"/>
    </xf>
    <xf numFmtId="177" fontId="29" fillId="2" borderId="0" xfId="0" applyNumberFormat="1" applyFont="1" applyFill="1" applyAlignment="1" applyProtection="1">
      <alignment horizontal="center" vertical="center" shrinkToFit="1"/>
    </xf>
    <xf numFmtId="177" fontId="22" fillId="2" borderId="22" xfId="0" applyNumberFormat="1" applyFont="1" applyFill="1" applyBorder="1" applyAlignment="1" applyProtection="1">
      <alignment horizontal="center" vertical="center" wrapText="1"/>
    </xf>
    <xf numFmtId="0" fontId="37" fillId="3" borderId="45" xfId="0" applyFont="1" applyFill="1" applyBorder="1" applyAlignment="1" applyProtection="1">
      <alignment vertical="top"/>
    </xf>
    <xf numFmtId="177" fontId="22" fillId="2" borderId="22" xfId="0" applyNumberFormat="1" applyFont="1" applyFill="1" applyBorder="1" applyAlignment="1" applyProtection="1">
      <alignment horizontal="center" vertical="center" wrapText="1"/>
    </xf>
    <xf numFmtId="0" fontId="60" fillId="2" borderId="0" xfId="0" applyFont="1" applyFill="1" applyProtection="1">
      <alignment vertical="center"/>
    </xf>
    <xf numFmtId="0" fontId="60" fillId="2" borderId="0" xfId="0" applyFont="1" applyFill="1" applyAlignment="1" applyProtection="1"/>
    <xf numFmtId="0" fontId="60" fillId="2" borderId="0" xfId="0" applyFont="1" applyFill="1" applyAlignment="1" applyProtection="1">
      <alignment vertical="center"/>
    </xf>
    <xf numFmtId="0" fontId="6" fillId="3" borderId="25" xfId="0" applyFont="1" applyFill="1" applyBorder="1" applyAlignment="1" applyProtection="1">
      <alignment vertical="center" wrapText="1"/>
    </xf>
    <xf numFmtId="0" fontId="6" fillId="3" borderId="1" xfId="0" applyFont="1" applyFill="1" applyBorder="1" applyAlignment="1" applyProtection="1">
      <alignment vertical="center" wrapText="1"/>
    </xf>
    <xf numFmtId="0" fontId="59" fillId="0" borderId="0" xfId="0" applyFont="1">
      <alignment vertical="center"/>
    </xf>
    <xf numFmtId="0" fontId="11" fillId="2" borderId="0" xfId="0" applyFont="1" applyFill="1" applyAlignment="1" applyProtection="1">
      <alignment vertical="top" wrapText="1"/>
    </xf>
    <xf numFmtId="0" fontId="10" fillId="0" borderId="0" xfId="0" applyFont="1" applyFill="1" applyProtection="1">
      <alignment vertical="center"/>
    </xf>
    <xf numFmtId="0" fontId="0" fillId="0" borderId="0" xfId="0" applyFill="1">
      <alignment vertical="center"/>
    </xf>
    <xf numFmtId="0" fontId="6" fillId="3" borderId="34" xfId="0" applyFont="1" applyFill="1" applyBorder="1" applyAlignment="1" applyProtection="1">
      <alignment vertical="center" wrapText="1"/>
    </xf>
    <xf numFmtId="0" fontId="12" fillId="2" borderId="54" xfId="0" applyFont="1" applyFill="1" applyBorder="1" applyAlignment="1" applyProtection="1">
      <alignment vertical="top"/>
    </xf>
    <xf numFmtId="177" fontId="22" fillId="2" borderId="22" xfId="0" applyNumberFormat="1" applyFont="1" applyFill="1" applyBorder="1" applyAlignment="1" applyProtection="1">
      <alignment horizontal="center" vertical="center" wrapText="1"/>
    </xf>
    <xf numFmtId="0" fontId="37" fillId="3" borderId="45" xfId="0" applyFont="1" applyFill="1" applyBorder="1" applyAlignment="1" applyProtection="1">
      <alignment vertical="top"/>
    </xf>
    <xf numFmtId="0" fontId="13" fillId="3" borderId="21"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177" fontId="22" fillId="2" borderId="72" xfId="0" applyNumberFormat="1" applyFont="1" applyFill="1" applyBorder="1" applyAlignment="1" applyProtection="1">
      <alignment horizontal="center" vertical="center" wrapText="1"/>
    </xf>
    <xf numFmtId="0" fontId="13" fillId="3" borderId="73"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33" fillId="2" borderId="0" xfId="2" applyFill="1" applyAlignment="1" applyProtection="1">
      <alignment vertical="center"/>
      <protection locked="0"/>
    </xf>
    <xf numFmtId="0" fontId="20" fillId="2" borderId="9" xfId="0" applyFont="1" applyFill="1" applyBorder="1" applyAlignment="1" applyProtection="1">
      <alignment horizontal="center" vertical="center" wrapText="1"/>
    </xf>
    <xf numFmtId="0" fontId="13" fillId="3" borderId="73"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37" fillId="3" borderId="45" xfId="0" applyFont="1" applyFill="1" applyBorder="1" applyAlignment="1" applyProtection="1">
      <alignment vertical="top"/>
    </xf>
    <xf numFmtId="0" fontId="39" fillId="3" borderId="20" xfId="2" applyFont="1" applyFill="1" applyBorder="1" applyAlignment="1" applyProtection="1">
      <alignment vertical="center"/>
      <protection locked="0"/>
    </xf>
    <xf numFmtId="0" fontId="37" fillId="3" borderId="20" xfId="0" applyFont="1" applyFill="1" applyBorder="1" applyAlignment="1" applyProtection="1">
      <alignment vertical="top" wrapText="1"/>
    </xf>
    <xf numFmtId="0" fontId="37" fillId="3" borderId="45" xfId="0" applyFont="1" applyFill="1" applyBorder="1" applyAlignment="1" applyProtection="1">
      <alignment vertical="top" wrapText="1"/>
    </xf>
    <xf numFmtId="0" fontId="5" fillId="2" borderId="0" xfId="0" applyFont="1" applyFill="1" applyAlignment="1" applyProtection="1">
      <alignment horizontal="left" vertical="center"/>
    </xf>
    <xf numFmtId="0" fontId="2" fillId="3" borderId="53" xfId="0" applyFont="1" applyFill="1" applyBorder="1" applyAlignment="1" applyProtection="1">
      <alignment horizontal="center" vertical="center" wrapText="1"/>
    </xf>
    <xf numFmtId="0" fontId="2" fillId="0" borderId="9" xfId="0" applyFont="1" applyBorder="1" applyAlignment="1">
      <alignment vertical="center" wrapText="1"/>
    </xf>
    <xf numFmtId="0" fontId="13" fillId="3" borderId="14"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36" fillId="2" borderId="9" xfId="0" applyFont="1" applyFill="1" applyBorder="1" applyAlignment="1" applyProtection="1">
      <alignment horizontal="center" vertical="center" wrapText="1"/>
    </xf>
    <xf numFmtId="0" fontId="36" fillId="2" borderId="10" xfId="0" applyFont="1" applyFill="1" applyBorder="1" applyAlignment="1" applyProtection="1">
      <alignment horizontal="center" vertical="center" wrapText="1"/>
    </xf>
    <xf numFmtId="0" fontId="36" fillId="2" borderId="9" xfId="0" applyFont="1" applyFill="1" applyBorder="1" applyAlignment="1" applyProtection="1">
      <alignment vertical="center" wrapText="1"/>
    </xf>
    <xf numFmtId="0" fontId="4" fillId="0" borderId="0" xfId="0" applyFont="1" applyFill="1" applyAlignment="1" applyProtection="1">
      <alignment vertical="top"/>
    </xf>
    <xf numFmtId="0" fontId="10" fillId="2" borderId="0" xfId="0" applyFont="1" applyFill="1" applyBorder="1" applyProtection="1">
      <alignment vertical="center"/>
    </xf>
    <xf numFmtId="0" fontId="10" fillId="2" borderId="24" xfId="0" applyFont="1" applyFill="1" applyBorder="1" applyProtection="1">
      <alignment vertical="center"/>
    </xf>
    <xf numFmtId="0" fontId="10" fillId="2" borderId="16" xfId="0" applyFont="1" applyFill="1" applyBorder="1" applyProtection="1">
      <alignment vertical="center"/>
    </xf>
    <xf numFmtId="0" fontId="6" fillId="0" borderId="17" xfId="0" applyFont="1" applyFill="1" applyBorder="1" applyProtection="1">
      <alignment vertical="center"/>
    </xf>
    <xf numFmtId="0" fontId="12" fillId="0" borderId="18" xfId="0" applyFont="1" applyFill="1" applyBorder="1" applyProtection="1">
      <alignment vertical="center"/>
    </xf>
    <xf numFmtId="0" fontId="12" fillId="2" borderId="18" xfId="0" applyFont="1" applyFill="1" applyBorder="1" applyProtection="1">
      <alignment vertical="center"/>
    </xf>
    <xf numFmtId="0" fontId="31" fillId="0" borderId="22" xfId="0" applyFont="1" applyFill="1" applyBorder="1">
      <alignment vertical="center"/>
    </xf>
    <xf numFmtId="0" fontId="31" fillId="0" borderId="0" xfId="0" applyFont="1" applyFill="1" applyBorder="1">
      <alignment vertical="center"/>
    </xf>
    <xf numFmtId="0" fontId="12" fillId="2" borderId="0" xfId="0" applyFont="1" applyFill="1" applyBorder="1" applyProtection="1">
      <alignment vertical="center"/>
    </xf>
    <xf numFmtId="0" fontId="12" fillId="0" borderId="22" xfId="0" applyFont="1" applyFill="1" applyBorder="1" applyProtection="1">
      <alignment vertical="center"/>
    </xf>
    <xf numFmtId="0" fontId="12" fillId="0" borderId="20" xfId="0" applyFont="1" applyFill="1" applyBorder="1" applyProtection="1">
      <alignment vertical="center"/>
    </xf>
    <xf numFmtId="0" fontId="31" fillId="0" borderId="16" xfId="0" applyFont="1" applyFill="1" applyBorder="1">
      <alignment vertical="center"/>
    </xf>
    <xf numFmtId="0" fontId="6" fillId="3" borderId="6" xfId="0" applyFont="1" applyFill="1" applyBorder="1" applyAlignment="1" applyProtection="1">
      <alignment vertical="center" wrapText="1"/>
    </xf>
    <xf numFmtId="0" fontId="6" fillId="3" borderId="23" xfId="0" applyFont="1" applyFill="1" applyBorder="1" applyAlignment="1" applyProtection="1">
      <alignment vertical="center" wrapText="1"/>
    </xf>
    <xf numFmtId="0" fontId="6" fillId="3" borderId="2" xfId="0" applyFont="1" applyFill="1" applyBorder="1" applyAlignment="1" applyProtection="1">
      <alignment vertical="center" wrapText="1"/>
    </xf>
    <xf numFmtId="0" fontId="10" fillId="3" borderId="5" xfId="0" applyFont="1" applyFill="1" applyBorder="1" applyProtection="1">
      <alignment vertical="center"/>
    </xf>
    <xf numFmtId="0" fontId="10" fillId="3" borderId="4" xfId="0" applyFont="1" applyFill="1" applyBorder="1" applyProtection="1">
      <alignment vertical="center"/>
    </xf>
    <xf numFmtId="0" fontId="35" fillId="0" borderId="0" xfId="0" applyFont="1" applyFill="1" applyProtection="1">
      <alignment vertical="center"/>
    </xf>
    <xf numFmtId="0" fontId="69" fillId="0" borderId="0" xfId="0" applyFont="1" applyFill="1" applyProtection="1">
      <alignment vertical="center"/>
    </xf>
    <xf numFmtId="0" fontId="6" fillId="2" borderId="0" xfId="0" applyFont="1" applyFill="1" applyBorder="1" applyAlignment="1" applyProtection="1">
      <alignment horizontal="left" vertical="center"/>
    </xf>
    <xf numFmtId="0" fontId="6" fillId="2" borderId="20" xfId="0" applyFont="1" applyFill="1" applyBorder="1" applyAlignment="1" applyProtection="1">
      <alignment vertical="top"/>
    </xf>
    <xf numFmtId="0" fontId="12" fillId="2" borderId="16" xfId="0" applyFont="1" applyFill="1" applyBorder="1" applyAlignment="1" applyProtection="1">
      <alignment vertical="top"/>
    </xf>
    <xf numFmtId="0" fontId="13" fillId="2" borderId="16" xfId="0" applyFont="1" applyFill="1" applyBorder="1" applyAlignment="1" applyProtection="1">
      <alignment horizontal="center" vertical="center"/>
    </xf>
    <xf numFmtId="0" fontId="12" fillId="2" borderId="21" xfId="0" applyFont="1" applyFill="1" applyBorder="1" applyAlignment="1" applyProtection="1">
      <alignment vertical="top"/>
    </xf>
    <xf numFmtId="180" fontId="6" fillId="2" borderId="0" xfId="0" applyNumberFormat="1" applyFont="1" applyFill="1" applyBorder="1" applyAlignment="1" applyProtection="1">
      <alignment vertical="center" wrapText="1"/>
      <protection locked="0"/>
    </xf>
    <xf numFmtId="0" fontId="2" fillId="2" borderId="0" xfId="0" applyFont="1" applyFill="1" applyBorder="1" applyAlignment="1" applyProtection="1">
      <alignment vertical="center"/>
    </xf>
    <xf numFmtId="0" fontId="2" fillId="2" borderId="24" xfId="0" applyFont="1" applyFill="1" applyBorder="1" applyAlignment="1" applyProtection="1">
      <alignment vertical="center"/>
    </xf>
    <xf numFmtId="0" fontId="40" fillId="2" borderId="9" xfId="0" applyFont="1" applyFill="1" applyBorder="1" applyAlignment="1" applyProtection="1">
      <alignment horizontal="center" vertical="center"/>
    </xf>
    <xf numFmtId="0" fontId="19" fillId="2" borderId="9" xfId="0" applyFont="1" applyFill="1" applyBorder="1" applyAlignment="1" applyProtection="1">
      <alignment horizontal="left" vertical="center" shrinkToFit="1"/>
    </xf>
    <xf numFmtId="0" fontId="19" fillId="2" borderId="9" xfId="0" applyNumberFormat="1"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19" fillId="2" borderId="10" xfId="0" applyNumberFormat="1" applyFont="1" applyFill="1" applyBorder="1" applyAlignment="1" applyProtection="1">
      <alignment horizontal="center" vertical="center" wrapText="1"/>
    </xf>
    <xf numFmtId="0" fontId="40" fillId="2" borderId="10" xfId="0" applyFont="1" applyFill="1" applyBorder="1" applyAlignment="1" applyProtection="1">
      <alignment horizontal="center" vertical="center"/>
    </xf>
    <xf numFmtId="0" fontId="49" fillId="2" borderId="9" xfId="0" applyFont="1" applyFill="1" applyBorder="1" applyAlignment="1" applyProtection="1">
      <alignment vertical="center" shrinkToFit="1"/>
    </xf>
    <xf numFmtId="0" fontId="19" fillId="2" borderId="0" xfId="0" applyFont="1" applyFill="1" applyBorder="1" applyAlignment="1" applyProtection="1">
      <alignment vertical="center" wrapText="1"/>
    </xf>
    <xf numFmtId="0" fontId="19" fillId="2" borderId="0" xfId="0" applyFont="1" applyFill="1" applyBorder="1" applyAlignment="1" applyProtection="1">
      <alignment vertical="top"/>
    </xf>
    <xf numFmtId="0" fontId="49" fillId="2" borderId="0" xfId="0" applyFont="1" applyFill="1" applyBorder="1" applyAlignment="1" applyProtection="1">
      <alignment vertical="center" shrinkToFit="1"/>
    </xf>
    <xf numFmtId="0" fontId="19" fillId="2" borderId="13" xfId="0" applyFont="1" applyFill="1" applyBorder="1" applyAlignment="1" applyProtection="1">
      <alignment horizontal="right" vertical="center" wrapText="1"/>
    </xf>
    <xf numFmtId="0" fontId="19" fillId="2" borderId="12" xfId="0" applyFont="1" applyFill="1" applyBorder="1" applyAlignment="1" applyProtection="1">
      <alignment vertical="top"/>
    </xf>
    <xf numFmtId="179" fontId="19" fillId="2" borderId="13" xfId="0" applyNumberFormat="1" applyFont="1" applyFill="1" applyBorder="1" applyAlignment="1" applyProtection="1">
      <alignment horizontal="center" vertical="center" wrapText="1"/>
    </xf>
    <xf numFmtId="178" fontId="40" fillId="2" borderId="14" xfId="0" applyNumberFormat="1" applyFont="1" applyFill="1" applyBorder="1" applyAlignment="1" applyProtection="1">
      <alignment vertical="center" wrapText="1"/>
    </xf>
    <xf numFmtId="0" fontId="19" fillId="2" borderId="10" xfId="0" applyFont="1" applyFill="1" applyBorder="1" applyAlignment="1" applyProtection="1">
      <alignment horizontal="center" vertical="center"/>
    </xf>
    <xf numFmtId="0" fontId="19" fillId="2" borderId="11"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shrinkToFit="1"/>
    </xf>
    <xf numFmtId="0" fontId="19" fillId="2" borderId="20"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19" fillId="2" borderId="21" xfId="0" applyFont="1" applyFill="1" applyBorder="1" applyAlignment="1" applyProtection="1">
      <alignment horizontal="center" vertical="center" wrapText="1"/>
    </xf>
    <xf numFmtId="177" fontId="36" fillId="2" borderId="9" xfId="0" applyNumberFormat="1" applyFont="1" applyFill="1" applyBorder="1" applyAlignment="1" applyProtection="1">
      <alignment horizontal="center" vertical="center" wrapText="1"/>
    </xf>
    <xf numFmtId="0" fontId="36" fillId="2" borderId="9" xfId="0" applyNumberFormat="1" applyFont="1" applyFill="1" applyBorder="1" applyAlignment="1" applyProtection="1">
      <alignment horizontal="center" vertical="center" wrapText="1"/>
    </xf>
    <xf numFmtId="177" fontId="36" fillId="2" borderId="10" xfId="0" applyNumberFormat="1" applyFont="1" applyFill="1" applyBorder="1" applyAlignment="1" applyProtection="1">
      <alignment horizontal="center" vertical="center" wrapText="1"/>
    </xf>
    <xf numFmtId="0" fontId="36" fillId="2" borderId="10" xfId="0" applyNumberFormat="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left" vertical="center" wrapText="1"/>
    </xf>
    <xf numFmtId="177" fontId="36" fillId="2" borderId="0" xfId="0" applyNumberFormat="1" applyFont="1" applyFill="1" applyBorder="1" applyAlignment="1" applyProtection="1">
      <alignment horizontal="left" vertical="top" wrapText="1"/>
    </xf>
    <xf numFmtId="0" fontId="72" fillId="2" borderId="15" xfId="0" quotePrefix="1" applyFont="1" applyFill="1" applyBorder="1" applyAlignment="1" applyProtection="1">
      <alignment horizontal="center" vertical="center" wrapText="1"/>
    </xf>
    <xf numFmtId="0" fontId="72" fillId="2" borderId="11" xfId="0" quotePrefix="1" applyFont="1" applyFill="1" applyBorder="1" applyAlignment="1" applyProtection="1">
      <alignment horizontal="center" vertical="center" wrapText="1"/>
    </xf>
    <xf numFmtId="0" fontId="72" fillId="2" borderId="22" xfId="0" quotePrefix="1" applyFont="1" applyFill="1" applyBorder="1" applyAlignment="1" applyProtection="1">
      <alignment horizontal="center" vertical="top" wrapText="1"/>
    </xf>
    <xf numFmtId="0" fontId="72" fillId="2" borderId="20" xfId="0" quotePrefix="1" applyFont="1" applyFill="1" applyBorder="1" applyAlignment="1" applyProtection="1">
      <alignment horizontal="center" vertical="top" wrapText="1"/>
    </xf>
    <xf numFmtId="0" fontId="12" fillId="2" borderId="17" xfId="0" quotePrefix="1" applyFont="1" applyFill="1" applyBorder="1" applyAlignment="1" applyProtection="1">
      <alignment horizontal="center" vertical="center" wrapText="1"/>
    </xf>
    <xf numFmtId="0" fontId="72" fillId="2" borderId="22" xfId="0" quotePrefix="1" applyFont="1" applyFill="1" applyBorder="1" applyAlignment="1" applyProtection="1">
      <alignment horizontal="center" vertical="center" wrapText="1"/>
    </xf>
    <xf numFmtId="0" fontId="72" fillId="2" borderId="20" xfId="0" quotePrefix="1" applyFont="1" applyFill="1" applyBorder="1" applyAlignment="1" applyProtection="1">
      <alignment horizontal="center" vertical="center" wrapText="1"/>
    </xf>
    <xf numFmtId="0" fontId="72" fillId="2" borderId="15" xfId="0" quotePrefix="1" applyFont="1" applyFill="1" applyBorder="1" applyAlignment="1" applyProtection="1">
      <alignment vertical="center" wrapText="1"/>
    </xf>
    <xf numFmtId="0" fontId="72" fillId="2" borderId="11" xfId="0" quotePrefix="1" applyFont="1" applyFill="1" applyBorder="1" applyAlignment="1" applyProtection="1">
      <alignment vertical="center" wrapText="1"/>
    </xf>
    <xf numFmtId="0" fontId="73" fillId="2" borderId="0" xfId="0" applyFont="1" applyFill="1" applyBorder="1" applyAlignment="1" applyProtection="1">
      <alignment horizontal="left" vertical="center"/>
    </xf>
    <xf numFmtId="0" fontId="74" fillId="2" borderId="0" xfId="0" applyFont="1" applyFill="1" applyAlignment="1" applyProtection="1">
      <alignment vertical="top"/>
    </xf>
    <xf numFmtId="0" fontId="73" fillId="2" borderId="0" xfId="0" applyFont="1" applyFill="1" applyAlignment="1" applyProtection="1">
      <alignment horizontal="left" vertical="top"/>
    </xf>
    <xf numFmtId="0" fontId="55" fillId="2" borderId="0" xfId="0" applyFont="1" applyFill="1" applyBorder="1" applyAlignment="1" applyProtection="1">
      <alignment horizontal="left" vertical="center" indent="2"/>
    </xf>
    <xf numFmtId="0" fontId="6" fillId="2" borderId="0" xfId="0" applyFont="1" applyFill="1" applyBorder="1" applyAlignment="1" applyProtection="1">
      <alignment horizontal="right" vertical="center"/>
    </xf>
    <xf numFmtId="0" fontId="6" fillId="2" borderId="0" xfId="0" applyFont="1" applyFill="1" applyBorder="1" applyProtection="1">
      <alignment vertical="center"/>
    </xf>
    <xf numFmtId="0" fontId="6" fillId="3" borderId="6" xfId="0" applyFont="1" applyFill="1" applyBorder="1" applyAlignment="1" applyProtection="1">
      <alignment horizontal="left" vertical="top" wrapText="1"/>
    </xf>
    <xf numFmtId="0" fontId="6" fillId="3" borderId="2" xfId="0" applyFont="1" applyFill="1" applyBorder="1" applyAlignment="1" applyProtection="1">
      <alignment vertical="top" wrapText="1"/>
    </xf>
    <xf numFmtId="0" fontId="6" fillId="3" borderId="8" xfId="0" applyFont="1" applyFill="1" applyBorder="1" applyAlignment="1" applyProtection="1">
      <alignment horizontal="left" vertical="top" wrapText="1"/>
    </xf>
    <xf numFmtId="0" fontId="6" fillId="3" borderId="5" xfId="0" applyFont="1" applyFill="1" applyBorder="1" applyAlignment="1" applyProtection="1">
      <alignment vertical="top" wrapText="1"/>
    </xf>
    <xf numFmtId="0" fontId="6" fillId="3" borderId="7" xfId="0" applyFont="1" applyFill="1" applyBorder="1" applyAlignment="1" applyProtection="1">
      <alignment horizontal="left" vertical="top" wrapText="1"/>
    </xf>
    <xf numFmtId="0" fontId="19" fillId="3" borderId="4" xfId="0" applyFont="1" applyFill="1" applyBorder="1" applyAlignment="1" applyProtection="1">
      <alignment horizontal="center" vertical="center"/>
      <protection locked="0"/>
    </xf>
    <xf numFmtId="0" fontId="10" fillId="0" borderId="0" xfId="0" applyFont="1" applyFill="1" applyBorder="1" applyProtection="1">
      <alignment vertical="center"/>
    </xf>
    <xf numFmtId="0" fontId="52" fillId="0" borderId="0" xfId="0" applyFont="1">
      <alignment vertical="center"/>
    </xf>
    <xf numFmtId="0" fontId="50" fillId="2" borderId="0" xfId="0" applyFont="1" applyFill="1" applyAlignment="1" applyProtection="1">
      <alignment horizontal="center" vertical="center"/>
    </xf>
    <xf numFmtId="0" fontId="53" fillId="2" borderId="0" xfId="0" applyFont="1" applyFill="1" applyProtection="1">
      <alignment vertical="center"/>
    </xf>
    <xf numFmtId="0" fontId="53" fillId="2" borderId="0" xfId="0" applyFont="1" applyFill="1" applyAlignment="1" applyProtection="1">
      <alignment vertical="center"/>
    </xf>
    <xf numFmtId="0" fontId="53" fillId="2" borderId="0" xfId="0" applyFont="1" applyFill="1" applyAlignment="1" applyProtection="1"/>
    <xf numFmtId="0" fontId="76" fillId="2" borderId="0" xfId="2" applyFont="1" applyFill="1" applyAlignment="1" applyProtection="1">
      <alignment vertical="center"/>
      <protection locked="0"/>
    </xf>
    <xf numFmtId="0" fontId="50" fillId="2" borderId="0" xfId="0" applyFont="1" applyFill="1" applyAlignment="1" applyProtection="1">
      <alignment vertical="top"/>
    </xf>
    <xf numFmtId="0" fontId="6" fillId="2" borderId="0" xfId="0" quotePrefix="1" applyFont="1" applyFill="1" applyBorder="1" applyAlignment="1" applyProtection="1">
      <alignment vertical="top" wrapText="1"/>
    </xf>
    <xf numFmtId="0" fontId="33" fillId="2" borderId="0" xfId="2" applyFill="1" applyAlignment="1" applyProtection="1">
      <alignment horizontal="right" vertical="center"/>
      <protection locked="0"/>
    </xf>
    <xf numFmtId="0" fontId="77" fillId="2" borderId="0" xfId="0" applyFont="1" applyFill="1" applyBorder="1" applyAlignment="1" applyProtection="1">
      <alignment horizontal="center" vertical="center"/>
    </xf>
    <xf numFmtId="0" fontId="73" fillId="2" borderId="0" xfId="0" applyFont="1" applyFill="1" applyBorder="1" applyAlignment="1" applyProtection="1">
      <alignment horizontal="center" vertical="center"/>
    </xf>
    <xf numFmtId="0" fontId="73" fillId="2" borderId="0" xfId="0" applyFont="1" applyFill="1" applyAlignment="1" applyProtection="1">
      <alignment vertical="top"/>
    </xf>
    <xf numFmtId="0" fontId="52" fillId="2" borderId="0" xfId="0" applyFont="1" applyFill="1" applyAlignment="1" applyProtection="1">
      <alignment horizontal="left" vertical="center"/>
    </xf>
    <xf numFmtId="0" fontId="77" fillId="2" borderId="0" xfId="0" applyFont="1" applyFill="1" applyBorder="1" applyAlignment="1" applyProtection="1">
      <alignment horizontal="left" vertical="center"/>
    </xf>
    <xf numFmtId="0" fontId="78" fillId="2" borderId="0" xfId="0" applyFont="1" applyFill="1" applyAlignment="1" applyProtection="1">
      <alignment vertical="center"/>
    </xf>
    <xf numFmtId="0" fontId="50" fillId="2" borderId="0" xfId="0" applyFont="1" applyFill="1" applyAlignment="1" applyProtection="1">
      <alignment vertical="center"/>
    </xf>
    <xf numFmtId="0" fontId="79" fillId="2" borderId="0" xfId="0" applyFont="1" applyFill="1" applyBorder="1" applyAlignment="1" applyProtection="1">
      <alignment horizontal="center" vertical="center"/>
    </xf>
    <xf numFmtId="176" fontId="50" fillId="2" borderId="0" xfId="0" applyNumberFormat="1" applyFont="1" applyFill="1" applyAlignment="1" applyProtection="1">
      <alignment vertical="center"/>
    </xf>
    <xf numFmtId="0" fontId="78" fillId="2" borderId="22" xfId="0" applyFont="1" applyFill="1" applyBorder="1" applyAlignment="1" applyProtection="1">
      <alignment horizontal="center" vertical="center"/>
    </xf>
    <xf numFmtId="176" fontId="78" fillId="2" borderId="0" xfId="0" applyNumberFormat="1" applyFont="1" applyFill="1" applyAlignment="1" applyProtection="1">
      <alignment horizontal="center" vertical="center"/>
    </xf>
    <xf numFmtId="0" fontId="50" fillId="2" borderId="0" xfId="0" applyFont="1" applyFill="1" applyAlignment="1" applyProtection="1">
      <alignment horizontal="center" vertical="center"/>
      <protection locked="0"/>
    </xf>
    <xf numFmtId="0" fontId="79" fillId="2" borderId="0" xfId="0" applyFont="1" applyFill="1" applyAlignment="1" applyProtection="1">
      <alignment vertical="center"/>
    </xf>
    <xf numFmtId="0" fontId="50" fillId="2" borderId="0" xfId="0" applyFont="1" applyFill="1" applyAlignment="1" applyProtection="1">
      <alignment vertical="top"/>
      <protection locked="0"/>
    </xf>
    <xf numFmtId="0" fontId="52" fillId="2" borderId="0" xfId="0" applyFont="1" applyFill="1" applyProtection="1">
      <alignment vertical="center"/>
      <protection locked="0"/>
    </xf>
    <xf numFmtId="0" fontId="50" fillId="2" borderId="0" xfId="0" applyFont="1" applyFill="1" applyAlignment="1" applyProtection="1">
      <alignment vertical="center"/>
      <protection locked="0"/>
    </xf>
    <xf numFmtId="177" fontId="22" fillId="2" borderId="52" xfId="0" applyNumberFormat="1" applyFont="1" applyFill="1" applyBorder="1" applyAlignment="1" applyProtection="1">
      <alignment horizontal="center" vertical="center" wrapText="1"/>
    </xf>
    <xf numFmtId="177" fontId="22" fillId="2" borderId="51" xfId="0" applyNumberFormat="1" applyFont="1" applyFill="1" applyBorder="1" applyAlignment="1" applyProtection="1">
      <alignment horizontal="center" vertical="center" wrapText="1"/>
    </xf>
    <xf numFmtId="0" fontId="70" fillId="0" borderId="0" xfId="0" applyFont="1" applyFill="1" applyBorder="1" applyAlignment="1">
      <alignment horizontal="right" vertical="center"/>
    </xf>
    <xf numFmtId="0" fontId="71" fillId="0" borderId="0" xfId="0" applyFont="1" applyFill="1" applyBorder="1" applyAlignment="1" applyProtection="1">
      <alignment horizontal="right" vertical="center"/>
    </xf>
    <xf numFmtId="0" fontId="33" fillId="0" borderId="0" xfId="2">
      <alignment vertical="center"/>
    </xf>
    <xf numFmtId="0" fontId="75" fillId="3" borderId="22" xfId="2" applyFont="1" applyFill="1" applyBorder="1" applyAlignment="1" applyProtection="1">
      <alignment vertical="top"/>
      <protection locked="0"/>
    </xf>
    <xf numFmtId="0" fontId="19" fillId="2" borderId="9" xfId="0" applyFont="1" applyFill="1" applyBorder="1" applyAlignment="1" applyProtection="1">
      <alignment horizontal="center" vertical="center" wrapText="1"/>
    </xf>
    <xf numFmtId="0" fontId="62" fillId="2" borderId="0" xfId="0" applyFont="1" applyFill="1" applyAlignment="1" applyProtection="1">
      <alignment vertical="top"/>
    </xf>
    <xf numFmtId="0" fontId="80" fillId="2" borderId="0" xfId="0" applyFont="1" applyFill="1" applyProtection="1">
      <alignment vertical="center"/>
    </xf>
    <xf numFmtId="177" fontId="22" fillId="2" borderId="52" xfId="0" applyNumberFormat="1" applyFont="1" applyFill="1" applyBorder="1" applyAlignment="1" applyProtection="1">
      <alignment horizontal="center" vertical="center" wrapText="1"/>
    </xf>
    <xf numFmtId="177" fontId="22" fillId="2" borderId="51" xfId="0" applyNumberFormat="1" applyFont="1" applyFill="1" applyBorder="1" applyAlignment="1" applyProtection="1">
      <alignment horizontal="center" vertical="center" wrapText="1"/>
    </xf>
    <xf numFmtId="0" fontId="81" fillId="2" borderId="0" xfId="0" applyFont="1" applyFill="1" applyAlignment="1" applyProtection="1">
      <alignment vertical="center"/>
    </xf>
    <xf numFmtId="0" fontId="70" fillId="0" borderId="0" xfId="0" applyFont="1" applyFill="1" applyBorder="1" applyAlignment="1">
      <alignment horizontal="left" vertical="center"/>
    </xf>
    <xf numFmtId="0" fontId="12" fillId="2" borderId="29"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30" xfId="0" applyFont="1" applyFill="1" applyBorder="1" applyAlignment="1" applyProtection="1">
      <alignment horizontal="left" vertical="top" wrapText="1"/>
    </xf>
    <xf numFmtId="0" fontId="61" fillId="2" borderId="29" xfId="0" applyFont="1" applyFill="1" applyBorder="1" applyAlignment="1" applyProtection="1">
      <alignment vertical="top" wrapText="1"/>
    </xf>
    <xf numFmtId="0" fontId="12" fillId="2" borderId="0" xfId="0" applyFont="1" applyFill="1" applyBorder="1" applyAlignment="1" applyProtection="1">
      <alignment vertical="top" wrapText="1"/>
    </xf>
    <xf numFmtId="0" fontId="12" fillId="2" borderId="30" xfId="0" applyFont="1" applyFill="1" applyBorder="1" applyAlignment="1" applyProtection="1">
      <alignment vertical="top" wrapText="1"/>
    </xf>
    <xf numFmtId="0" fontId="11" fillId="2" borderId="0" xfId="0" applyFont="1" applyFill="1" applyAlignment="1" applyProtection="1">
      <alignment vertical="top" wrapText="1"/>
    </xf>
    <xf numFmtId="0" fontId="11" fillId="0" borderId="0" xfId="0" applyFont="1" applyFill="1" applyAlignment="1" applyProtection="1">
      <alignment vertical="center" wrapText="1"/>
    </xf>
    <xf numFmtId="0" fontId="6" fillId="2" borderId="9"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12" fillId="2" borderId="31" xfId="0" applyFont="1" applyFill="1" applyBorder="1" applyAlignment="1" applyProtection="1">
      <alignment horizontal="left" vertical="top" wrapText="1"/>
    </xf>
    <xf numFmtId="0" fontId="12" fillId="2" borderId="32" xfId="0" applyFont="1" applyFill="1" applyBorder="1" applyAlignment="1" applyProtection="1">
      <alignment horizontal="left" vertical="top" wrapText="1"/>
    </xf>
    <xf numFmtId="0" fontId="12" fillId="2" borderId="33" xfId="0" applyFont="1" applyFill="1" applyBorder="1" applyAlignment="1" applyProtection="1">
      <alignment horizontal="left" vertical="top" wrapText="1"/>
    </xf>
    <xf numFmtId="0" fontId="11" fillId="0" borderId="0" xfId="0" applyFont="1" applyFill="1" applyAlignment="1" applyProtection="1">
      <alignment horizontal="left" vertical="center" wrapText="1"/>
    </xf>
    <xf numFmtId="0" fontId="57"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58" fillId="2" borderId="0" xfId="0" applyFont="1" applyFill="1" applyAlignment="1" applyProtection="1">
      <alignment horizontal="left" vertical="center" wrapText="1"/>
    </xf>
    <xf numFmtId="0" fontId="11" fillId="2" borderId="0" xfId="0" applyFont="1" applyFill="1" applyAlignment="1" applyProtection="1">
      <alignment horizontal="left" vertical="center" wrapText="1"/>
    </xf>
    <xf numFmtId="180" fontId="17" fillId="3" borderId="36" xfId="0" applyNumberFormat="1" applyFont="1" applyFill="1" applyBorder="1" applyAlignment="1" applyProtection="1">
      <alignment horizontal="center" vertical="center" wrapText="1"/>
      <protection locked="0"/>
    </xf>
    <xf numFmtId="180" fontId="17" fillId="3" borderId="35" xfId="0" applyNumberFormat="1" applyFont="1" applyFill="1" applyBorder="1" applyAlignment="1" applyProtection="1">
      <alignment horizontal="center" vertical="center" wrapText="1"/>
      <protection locked="0"/>
    </xf>
    <xf numFmtId="0" fontId="8" fillId="3" borderId="41" xfId="0" applyFont="1" applyFill="1" applyBorder="1" applyAlignment="1" applyProtection="1">
      <alignment horizontal="left" vertical="center" wrapText="1" indent="2"/>
      <protection locked="0"/>
    </xf>
    <xf numFmtId="0" fontId="8" fillId="3" borderId="36" xfId="0" applyFont="1" applyFill="1" applyBorder="1" applyAlignment="1" applyProtection="1">
      <alignment horizontal="left" vertical="center" wrapText="1" indent="2"/>
      <protection locked="0"/>
    </xf>
    <xf numFmtId="0" fontId="8" fillId="3" borderId="16" xfId="0" applyFont="1" applyFill="1" applyBorder="1" applyAlignment="1" applyProtection="1">
      <alignment horizontal="left" vertical="center" wrapText="1" indent="2"/>
      <protection locked="0"/>
    </xf>
    <xf numFmtId="0" fontId="8" fillId="3" borderId="45" xfId="0" applyFont="1" applyFill="1" applyBorder="1" applyAlignment="1" applyProtection="1">
      <alignment horizontal="left" vertical="center" wrapText="1" indent="2"/>
      <protection locked="0"/>
    </xf>
    <xf numFmtId="0" fontId="4" fillId="3" borderId="42" xfId="0" applyFont="1" applyFill="1" applyBorder="1" applyAlignment="1" applyProtection="1">
      <alignment horizontal="left" vertical="center" wrapText="1" indent="2"/>
      <protection locked="0"/>
    </xf>
    <xf numFmtId="0" fontId="4" fillId="3" borderId="43" xfId="0" applyFont="1" applyFill="1" applyBorder="1" applyAlignment="1" applyProtection="1">
      <alignment horizontal="left" vertical="center" wrapText="1" indent="2"/>
      <protection locked="0"/>
    </xf>
    <xf numFmtId="0" fontId="4" fillId="3" borderId="44" xfId="0" applyFont="1" applyFill="1" applyBorder="1" applyAlignment="1" applyProtection="1">
      <alignment horizontal="left" vertical="center" wrapText="1" indent="2"/>
      <protection locked="0"/>
    </xf>
    <xf numFmtId="0" fontId="5" fillId="2" borderId="9"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12" fillId="2" borderId="26" xfId="0" applyFont="1" applyFill="1" applyBorder="1" applyAlignment="1" applyProtection="1">
      <alignment horizontal="left" vertical="top" wrapText="1"/>
    </xf>
    <xf numFmtId="0" fontId="12" fillId="2" borderId="27" xfId="0" applyFont="1" applyFill="1" applyBorder="1" applyAlignment="1" applyProtection="1">
      <alignment horizontal="left" vertical="top" wrapText="1"/>
    </xf>
    <xf numFmtId="0" fontId="12" fillId="2" borderId="28" xfId="0" applyFont="1" applyFill="1" applyBorder="1" applyAlignment="1" applyProtection="1">
      <alignment horizontal="left" vertical="top" wrapText="1"/>
    </xf>
    <xf numFmtId="0" fontId="18" fillId="3" borderId="17" xfId="0" applyFont="1" applyFill="1" applyBorder="1" applyAlignment="1" applyProtection="1">
      <alignment horizontal="left" vertical="top" wrapText="1"/>
    </xf>
    <xf numFmtId="0" fontId="18" fillId="3" borderId="47"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18" fillId="3" borderId="5" xfId="0" applyFont="1" applyFill="1" applyBorder="1" applyAlignment="1" applyProtection="1">
      <alignment horizontal="left" vertical="top" wrapText="1"/>
    </xf>
    <xf numFmtId="0" fontId="37" fillId="3" borderId="20" xfId="0" applyFont="1" applyFill="1" applyBorder="1" applyAlignment="1" applyProtection="1">
      <alignment vertical="top" wrapText="1"/>
    </xf>
    <xf numFmtId="0" fontId="37" fillId="3" borderId="45" xfId="0" applyFont="1" applyFill="1" applyBorder="1" applyAlignment="1" applyProtection="1">
      <alignment vertical="top" wrapText="1"/>
    </xf>
    <xf numFmtId="0" fontId="6" fillId="2" borderId="0" xfId="0" quotePrefix="1" applyFont="1" applyFill="1" applyBorder="1" applyAlignment="1" applyProtection="1">
      <alignment horizontal="left" vertical="top" wrapText="1"/>
    </xf>
    <xf numFmtId="0" fontId="56" fillId="2" borderId="22" xfId="0" applyFont="1" applyFill="1" applyBorder="1" applyAlignment="1" applyProtection="1">
      <alignment horizontal="left" vertical="top" wrapText="1" indent="1"/>
      <protection locked="0"/>
    </xf>
    <xf numFmtId="0" fontId="56" fillId="2" borderId="0" xfId="0" applyFont="1" applyFill="1" applyBorder="1" applyAlignment="1" applyProtection="1">
      <alignment horizontal="left" vertical="top" wrapText="1" indent="1"/>
      <protection locked="0"/>
    </xf>
    <xf numFmtId="0" fontId="56" fillId="2" borderId="24" xfId="0" applyFont="1" applyFill="1" applyBorder="1" applyAlignment="1" applyProtection="1">
      <alignment horizontal="left" vertical="top" wrapText="1" indent="1"/>
      <protection locked="0"/>
    </xf>
    <xf numFmtId="0" fontId="56" fillId="2" borderId="20" xfId="0" applyFont="1" applyFill="1" applyBorder="1" applyAlignment="1" applyProtection="1">
      <alignment horizontal="left" vertical="top" wrapText="1" indent="1"/>
      <protection locked="0"/>
    </xf>
    <xf numFmtId="0" fontId="56" fillId="2" borderId="16" xfId="0" applyFont="1" applyFill="1" applyBorder="1" applyAlignment="1" applyProtection="1">
      <alignment horizontal="left" vertical="top" wrapText="1" indent="1"/>
      <protection locked="0"/>
    </xf>
    <xf numFmtId="0" fontId="56" fillId="2" borderId="21" xfId="0" applyFont="1" applyFill="1" applyBorder="1" applyAlignment="1" applyProtection="1">
      <alignment horizontal="left" vertical="top" wrapText="1" indent="1"/>
      <protection locked="0"/>
    </xf>
    <xf numFmtId="0" fontId="19" fillId="2" borderId="22" xfId="0" applyFont="1" applyFill="1" applyBorder="1" applyAlignment="1" applyProtection="1">
      <alignment horizontal="left" vertical="top" wrapText="1"/>
    </xf>
    <xf numFmtId="0" fontId="19" fillId="2" borderId="0" xfId="0" applyFont="1" applyFill="1" applyBorder="1" applyAlignment="1" applyProtection="1">
      <alignment horizontal="left" vertical="top" wrapText="1"/>
    </xf>
    <xf numFmtId="0" fontId="19" fillId="2" borderId="24" xfId="0" applyFont="1" applyFill="1" applyBorder="1" applyAlignment="1" applyProtection="1">
      <alignment horizontal="left" vertical="top" wrapText="1"/>
    </xf>
    <xf numFmtId="0" fontId="37" fillId="3" borderId="50" xfId="0" applyFont="1" applyFill="1" applyBorder="1" applyAlignment="1" applyProtection="1">
      <alignment vertical="top" wrapText="1"/>
    </xf>
    <xf numFmtId="0" fontId="37" fillId="3" borderId="4" xfId="0" applyFont="1" applyFill="1" applyBorder="1" applyAlignment="1" applyProtection="1">
      <alignment vertical="top" wrapText="1"/>
    </xf>
    <xf numFmtId="0" fontId="19" fillId="2" borderId="17" xfId="0" applyFont="1" applyFill="1" applyBorder="1" applyAlignment="1" applyProtection="1">
      <alignment vertical="top" wrapText="1"/>
    </xf>
    <xf numFmtId="0" fontId="19" fillId="2" borderId="18" xfId="0" applyFont="1" applyFill="1" applyBorder="1" applyAlignment="1" applyProtection="1">
      <alignment vertical="top" wrapText="1"/>
    </xf>
    <xf numFmtId="0" fontId="19" fillId="2" borderId="19" xfId="0" applyFont="1" applyFill="1" applyBorder="1" applyAlignment="1" applyProtection="1">
      <alignment vertical="top" wrapText="1"/>
    </xf>
    <xf numFmtId="0" fontId="19" fillId="2" borderId="22" xfId="0" applyFont="1" applyFill="1" applyBorder="1" applyAlignment="1" applyProtection="1">
      <alignment vertical="top" wrapText="1"/>
    </xf>
    <xf numFmtId="0" fontId="19" fillId="2" borderId="0" xfId="0" applyFont="1" applyFill="1" applyBorder="1" applyAlignment="1" applyProtection="1">
      <alignment vertical="top" wrapText="1"/>
    </xf>
    <xf numFmtId="0" fontId="19" fillId="2" borderId="24" xfId="0" applyFont="1" applyFill="1" applyBorder="1" applyAlignment="1" applyProtection="1">
      <alignment vertical="top" wrapText="1"/>
    </xf>
    <xf numFmtId="0" fontId="19" fillId="2" borderId="20" xfId="0" applyFont="1" applyFill="1" applyBorder="1" applyAlignment="1" applyProtection="1">
      <alignment vertical="top" wrapText="1"/>
    </xf>
    <xf numFmtId="0" fontId="19" fillId="2" borderId="16" xfId="0" applyFont="1" applyFill="1" applyBorder="1" applyAlignment="1" applyProtection="1">
      <alignment vertical="top" wrapText="1"/>
    </xf>
    <xf numFmtId="0" fontId="19" fillId="2" borderId="21" xfId="0" applyFont="1" applyFill="1" applyBorder="1" applyAlignment="1" applyProtection="1">
      <alignment vertical="top"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19" xfId="0" applyFont="1" applyFill="1" applyBorder="1" applyAlignment="1" applyProtection="1">
      <alignment horizontal="center" vertical="center" wrapText="1"/>
    </xf>
    <xf numFmtId="0" fontId="18" fillId="3" borderId="46" xfId="0" applyFont="1" applyFill="1" applyBorder="1" applyAlignment="1" applyProtection="1">
      <alignment horizontal="left" vertical="top" wrapText="1"/>
    </xf>
    <xf numFmtId="0" fontId="18" fillId="3" borderId="2" xfId="0" applyFont="1" applyFill="1" applyBorder="1" applyAlignment="1" applyProtection="1">
      <alignment horizontal="left" vertical="top" wrapText="1"/>
    </xf>
    <xf numFmtId="0" fontId="37" fillId="3" borderId="20" xfId="0" applyFont="1" applyFill="1" applyBorder="1" applyAlignment="1" applyProtection="1">
      <alignment vertical="top"/>
    </xf>
    <xf numFmtId="0" fontId="37" fillId="3" borderId="45" xfId="0" applyFont="1" applyFill="1" applyBorder="1" applyAlignment="1" applyProtection="1">
      <alignment vertical="top"/>
    </xf>
    <xf numFmtId="0" fontId="19" fillId="2" borderId="17" xfId="0" applyFont="1" applyFill="1" applyBorder="1" applyAlignment="1" applyProtection="1">
      <alignment horizontal="left" vertical="top" wrapText="1"/>
    </xf>
    <xf numFmtId="0" fontId="19" fillId="2" borderId="18" xfId="0" applyFont="1" applyFill="1" applyBorder="1" applyAlignment="1" applyProtection="1">
      <alignment horizontal="left" vertical="top" wrapText="1"/>
    </xf>
    <xf numFmtId="0" fontId="31" fillId="2" borderId="19" xfId="0" applyFont="1" applyFill="1" applyBorder="1" applyAlignment="1" applyProtection="1">
      <alignment vertical="center" wrapText="1"/>
    </xf>
    <xf numFmtId="0" fontId="31" fillId="2" borderId="24" xfId="0" applyFont="1" applyFill="1" applyBorder="1" applyAlignment="1" applyProtection="1">
      <alignment vertical="center" wrapText="1"/>
    </xf>
    <xf numFmtId="0" fontId="19" fillId="2" borderId="20" xfId="0" applyFont="1" applyFill="1" applyBorder="1" applyAlignment="1" applyProtection="1">
      <alignment horizontal="left" vertical="top" wrapText="1"/>
    </xf>
    <xf numFmtId="0" fontId="19" fillId="2" borderId="16" xfId="0" applyFont="1" applyFill="1" applyBorder="1" applyAlignment="1" applyProtection="1">
      <alignment horizontal="left" vertical="top" wrapText="1"/>
    </xf>
    <xf numFmtId="0" fontId="31" fillId="2" borderId="21" xfId="0" applyFont="1" applyFill="1" applyBorder="1" applyAlignment="1" applyProtection="1">
      <alignment vertical="center" wrapText="1"/>
    </xf>
    <xf numFmtId="177" fontId="22" fillId="2" borderId="54" xfId="0" applyNumberFormat="1" applyFont="1" applyFill="1" applyBorder="1" applyAlignment="1" applyProtection="1">
      <alignment horizontal="center" vertical="center" wrapText="1"/>
    </xf>
    <xf numFmtId="177" fontId="22" fillId="2" borderId="52" xfId="0" applyNumberFormat="1" applyFont="1" applyFill="1" applyBorder="1" applyAlignment="1" applyProtection="1">
      <alignment horizontal="center" vertical="center" wrapText="1"/>
    </xf>
    <xf numFmtId="177" fontId="22" fillId="2" borderId="51" xfId="0" applyNumberFormat="1" applyFont="1" applyFill="1" applyBorder="1" applyAlignment="1" applyProtection="1">
      <alignment horizontal="center" vertical="center" wrapText="1"/>
    </xf>
    <xf numFmtId="0" fontId="19" fillId="2" borderId="19" xfId="0" applyFont="1" applyFill="1" applyBorder="1" applyAlignment="1" applyProtection="1">
      <alignment horizontal="left" vertical="top" wrapText="1"/>
    </xf>
    <xf numFmtId="0" fontId="19" fillId="2" borderId="21" xfId="0" applyFont="1" applyFill="1" applyBorder="1" applyAlignment="1" applyProtection="1">
      <alignment horizontal="left" vertical="top" wrapText="1"/>
    </xf>
    <xf numFmtId="0" fontId="63" fillId="3" borderId="22" xfId="2" applyFont="1" applyFill="1" applyBorder="1" applyAlignment="1" applyProtection="1">
      <alignment vertical="top" wrapText="1"/>
      <protection locked="0"/>
    </xf>
    <xf numFmtId="0" fontId="63" fillId="3" borderId="5" xfId="2" applyFont="1" applyFill="1" applyBorder="1" applyAlignment="1" applyProtection="1">
      <alignment vertical="top" wrapText="1"/>
      <protection locked="0"/>
    </xf>
    <xf numFmtId="0" fontId="63" fillId="3" borderId="20" xfId="2" applyFont="1" applyFill="1" applyBorder="1" applyAlignment="1" applyProtection="1">
      <alignment vertical="top" wrapText="1"/>
      <protection locked="0"/>
    </xf>
    <xf numFmtId="0" fontId="63" fillId="3" borderId="45" xfId="2" applyFont="1" applyFill="1" applyBorder="1" applyAlignment="1" applyProtection="1">
      <alignment vertical="top" wrapText="1"/>
      <protection locked="0"/>
    </xf>
    <xf numFmtId="0" fontId="36" fillId="2" borderId="17" xfId="0" applyFont="1" applyFill="1" applyBorder="1" applyAlignment="1" applyProtection="1">
      <alignment vertical="top" wrapText="1"/>
    </xf>
    <xf numFmtId="0" fontId="36" fillId="2" borderId="18" xfId="0" applyFont="1" applyFill="1" applyBorder="1" applyAlignment="1" applyProtection="1">
      <alignment vertical="top" wrapText="1"/>
    </xf>
    <xf numFmtId="0" fontId="36" fillId="2" borderId="19" xfId="0" applyFont="1" applyFill="1" applyBorder="1" applyAlignment="1" applyProtection="1">
      <alignment vertical="top" wrapText="1"/>
    </xf>
    <xf numFmtId="0" fontId="36" fillId="2" borderId="22" xfId="0" applyFont="1" applyFill="1" applyBorder="1" applyAlignment="1" applyProtection="1">
      <alignment vertical="top" wrapText="1"/>
    </xf>
    <xf numFmtId="0" fontId="36" fillId="2" borderId="0" xfId="0" applyFont="1" applyFill="1" applyBorder="1" applyAlignment="1" applyProtection="1">
      <alignment vertical="top" wrapText="1"/>
    </xf>
    <xf numFmtId="0" fontId="36" fillId="2" borderId="24" xfId="0" applyFont="1" applyFill="1" applyBorder="1" applyAlignment="1" applyProtection="1">
      <alignment vertical="top" wrapText="1"/>
    </xf>
    <xf numFmtId="0" fontId="36" fillId="2" borderId="20" xfId="0" applyFont="1" applyFill="1" applyBorder="1" applyAlignment="1" applyProtection="1">
      <alignment vertical="top" wrapText="1"/>
    </xf>
    <xf numFmtId="0" fontId="36" fillId="2" borderId="16" xfId="0" applyFont="1" applyFill="1" applyBorder="1" applyAlignment="1" applyProtection="1">
      <alignment vertical="top" wrapText="1"/>
    </xf>
    <xf numFmtId="0" fontId="36" fillId="2" borderId="21" xfId="0" applyFont="1" applyFill="1" applyBorder="1" applyAlignment="1" applyProtection="1">
      <alignment vertical="top" wrapText="1"/>
    </xf>
    <xf numFmtId="0" fontId="31" fillId="2" borderId="22" xfId="0" applyFont="1" applyFill="1" applyBorder="1" applyAlignment="1" applyProtection="1">
      <alignment horizontal="left" vertical="top" wrapText="1"/>
    </xf>
    <xf numFmtId="0" fontId="31" fillId="2" borderId="0" xfId="0" applyFont="1" applyFill="1" applyAlignment="1" applyProtection="1">
      <alignment horizontal="left" vertical="top" wrapText="1"/>
    </xf>
    <xf numFmtId="0" fontId="31" fillId="2" borderId="24" xfId="0" applyFont="1" applyFill="1" applyBorder="1" applyAlignment="1" applyProtection="1">
      <alignment horizontal="left" vertical="top" wrapText="1"/>
    </xf>
    <xf numFmtId="0" fontId="31" fillId="2" borderId="20" xfId="0" applyFont="1" applyFill="1" applyBorder="1" applyAlignment="1" applyProtection="1">
      <alignment horizontal="left" vertical="top" wrapText="1"/>
    </xf>
    <xf numFmtId="0" fontId="31" fillId="2" borderId="16" xfId="0" applyFont="1" applyFill="1" applyBorder="1" applyAlignment="1" applyProtection="1">
      <alignment horizontal="left" vertical="top" wrapText="1"/>
    </xf>
    <xf numFmtId="0" fontId="31" fillId="2" borderId="21" xfId="0" applyFont="1" applyFill="1" applyBorder="1" applyAlignment="1" applyProtection="1">
      <alignment horizontal="left" vertical="top" wrapText="1"/>
    </xf>
    <xf numFmtId="0" fontId="37" fillId="3" borderId="22" xfId="0" applyFont="1" applyFill="1" applyBorder="1" applyAlignment="1" applyProtection="1">
      <alignment horizontal="left" vertical="top" wrapText="1"/>
    </xf>
    <xf numFmtId="0" fontId="37" fillId="3" borderId="5" xfId="0" applyFont="1" applyFill="1" applyBorder="1" applyAlignment="1" applyProtection="1">
      <alignment horizontal="left" vertical="top" wrapText="1"/>
    </xf>
    <xf numFmtId="0" fontId="37" fillId="3" borderId="20" xfId="0" applyFont="1" applyFill="1" applyBorder="1" applyAlignment="1" applyProtection="1">
      <alignment horizontal="left" vertical="top" wrapText="1"/>
    </xf>
    <xf numFmtId="0" fontId="37" fillId="3" borderId="45" xfId="0" applyFont="1" applyFill="1" applyBorder="1" applyAlignment="1" applyProtection="1">
      <alignment horizontal="left" vertical="top" wrapText="1"/>
    </xf>
    <xf numFmtId="0" fontId="18" fillId="3" borderId="17" xfId="0" applyFont="1" applyFill="1" applyBorder="1" applyAlignment="1" applyProtection="1">
      <alignment vertical="top" wrapText="1"/>
    </xf>
    <xf numFmtId="0" fontId="18" fillId="3" borderId="47" xfId="0" applyFont="1" applyFill="1" applyBorder="1" applyAlignment="1" applyProtection="1">
      <alignment vertical="top" wrapText="1"/>
    </xf>
    <xf numFmtId="0" fontId="18" fillId="3" borderId="22" xfId="0" applyFont="1" applyFill="1" applyBorder="1" applyAlignment="1" applyProtection="1">
      <alignment vertical="top" wrapText="1"/>
    </xf>
    <xf numFmtId="0" fontId="18" fillId="3" borderId="5" xfId="0" applyFont="1" applyFill="1" applyBorder="1" applyAlignment="1" applyProtection="1">
      <alignment vertical="top" wrapText="1"/>
    </xf>
    <xf numFmtId="0" fontId="6" fillId="2" borderId="17" xfId="0" applyFont="1" applyFill="1" applyBorder="1" applyAlignment="1" applyProtection="1">
      <alignment horizontal="left" vertical="top" wrapText="1"/>
    </xf>
    <xf numFmtId="0" fontId="6" fillId="2" borderId="18" xfId="0" applyFont="1" applyFill="1" applyBorder="1" applyAlignment="1" applyProtection="1">
      <alignment horizontal="left" vertical="top" wrapText="1"/>
    </xf>
    <xf numFmtId="0" fontId="6" fillId="2" borderId="19" xfId="0" applyFont="1" applyFill="1" applyBorder="1" applyAlignment="1" applyProtection="1">
      <alignment vertical="center" wrapText="1"/>
    </xf>
    <xf numFmtId="0" fontId="6" fillId="2" borderId="22"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24" xfId="0" applyFont="1" applyFill="1" applyBorder="1" applyAlignment="1" applyProtection="1">
      <alignment vertical="center" wrapText="1"/>
    </xf>
    <xf numFmtId="0" fontId="6" fillId="2" borderId="20" xfId="0" applyFont="1" applyFill="1" applyBorder="1" applyAlignment="1" applyProtection="1">
      <alignment horizontal="left" vertical="top" wrapText="1"/>
    </xf>
    <xf numFmtId="0" fontId="6" fillId="2" borderId="16" xfId="0" applyFont="1" applyFill="1" applyBorder="1" applyAlignment="1" applyProtection="1">
      <alignment horizontal="left" vertical="top" wrapText="1"/>
    </xf>
    <xf numFmtId="0" fontId="6" fillId="2" borderId="21" xfId="0" applyFont="1" applyFill="1" applyBorder="1" applyAlignment="1" applyProtection="1">
      <alignment vertical="center" wrapText="1"/>
    </xf>
    <xf numFmtId="0" fontId="6" fillId="2" borderId="17" xfId="0" applyFont="1" applyFill="1" applyBorder="1" applyAlignment="1" applyProtection="1">
      <alignment vertical="top" wrapText="1"/>
    </xf>
    <xf numFmtId="0" fontId="6" fillId="2" borderId="18" xfId="0" applyFont="1" applyFill="1" applyBorder="1" applyAlignment="1" applyProtection="1">
      <alignment vertical="top" wrapText="1"/>
    </xf>
    <xf numFmtId="0" fontId="6" fillId="2" borderId="19" xfId="0" applyFont="1" applyFill="1" applyBorder="1" applyAlignment="1" applyProtection="1">
      <alignment vertical="top" wrapText="1"/>
    </xf>
    <xf numFmtId="0" fontId="6" fillId="2" borderId="22" xfId="0" applyFont="1" applyFill="1" applyBorder="1" applyAlignment="1" applyProtection="1">
      <alignment vertical="top" wrapText="1"/>
    </xf>
    <xf numFmtId="0" fontId="6" fillId="2" borderId="0" xfId="0" applyFont="1" applyFill="1" applyBorder="1" applyAlignment="1" applyProtection="1">
      <alignment vertical="top" wrapText="1"/>
    </xf>
    <xf numFmtId="0" fontId="6" fillId="2" borderId="24" xfId="0" applyFont="1" applyFill="1" applyBorder="1" applyAlignment="1" applyProtection="1">
      <alignment vertical="top" wrapText="1"/>
    </xf>
    <xf numFmtId="0" fontId="18" fillId="3" borderId="20" xfId="0" applyFont="1" applyFill="1" applyBorder="1" applyAlignment="1" applyProtection="1">
      <alignment horizontal="left" vertical="top" wrapText="1"/>
    </xf>
    <xf numFmtId="0" fontId="18" fillId="3" borderId="45" xfId="0" applyFont="1" applyFill="1" applyBorder="1" applyAlignment="1" applyProtection="1">
      <alignment horizontal="left" vertical="top"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2" xfId="0" applyFont="1" applyBorder="1" applyAlignment="1">
      <alignment vertical="center" wrapText="1"/>
    </xf>
    <xf numFmtId="0" fontId="6" fillId="0" borderId="0" xfId="0" applyFont="1" applyBorder="1" applyAlignment="1">
      <alignment vertical="center" wrapText="1"/>
    </xf>
    <xf numFmtId="0" fontId="6" fillId="0" borderId="24" xfId="0" applyFont="1" applyBorder="1" applyAlignment="1">
      <alignment vertical="center" wrapText="1"/>
    </xf>
    <xf numFmtId="0" fontId="6" fillId="2" borderId="9" xfId="0" applyFont="1" applyFill="1" applyBorder="1" applyAlignment="1" applyProtection="1">
      <alignment vertical="top" wrapText="1"/>
    </xf>
    <xf numFmtId="0" fontId="6" fillId="2" borderId="19" xfId="0" applyFont="1" applyFill="1" applyBorder="1" applyAlignment="1" applyProtection="1">
      <alignment horizontal="left" vertical="top" wrapText="1"/>
    </xf>
    <xf numFmtId="0" fontId="6" fillId="2" borderId="24" xfId="0" applyFont="1" applyFill="1" applyBorder="1" applyAlignment="1" applyProtection="1">
      <alignment horizontal="left" vertical="top" wrapText="1"/>
    </xf>
    <xf numFmtId="0" fontId="6" fillId="2" borderId="20" xfId="0" applyFont="1" applyFill="1" applyBorder="1" applyAlignment="1" applyProtection="1">
      <alignment vertical="top" wrapText="1"/>
    </xf>
    <xf numFmtId="0" fontId="6" fillId="2" borderId="21" xfId="0" applyFont="1" applyFill="1" applyBorder="1" applyAlignment="1" applyProtection="1">
      <alignment vertical="top" wrapText="1"/>
    </xf>
    <xf numFmtId="0" fontId="19" fillId="2" borderId="20" xfId="0" applyFont="1" applyFill="1" applyBorder="1" applyAlignment="1" applyProtection="1">
      <alignment horizontal="left" vertical="top" wrapText="1" indent="1"/>
      <protection locked="0"/>
    </xf>
    <xf numFmtId="0" fontId="19" fillId="2" borderId="20" xfId="0" applyFont="1" applyFill="1" applyBorder="1" applyAlignment="1" applyProtection="1">
      <alignment horizontal="left" vertical="top" wrapText="1" indent="1"/>
    </xf>
    <xf numFmtId="0" fontId="19" fillId="2" borderId="16" xfId="0" applyFont="1" applyFill="1" applyBorder="1" applyAlignment="1" applyProtection="1">
      <alignment horizontal="left" vertical="top" wrapText="1" indent="1"/>
    </xf>
    <xf numFmtId="0" fontId="19" fillId="2" borderId="21" xfId="0" applyFont="1" applyFill="1" applyBorder="1" applyAlignment="1" applyProtection="1">
      <alignment horizontal="left" vertical="top" wrapText="1" indent="1"/>
    </xf>
    <xf numFmtId="0" fontId="19" fillId="2" borderId="19" xfId="0" applyFont="1" applyFill="1" applyBorder="1" applyAlignment="1" applyProtection="1">
      <alignment vertical="center" wrapText="1"/>
    </xf>
    <xf numFmtId="0" fontId="19" fillId="2" borderId="24" xfId="0" applyFont="1" applyFill="1" applyBorder="1" applyAlignment="1" applyProtection="1">
      <alignment vertical="center" wrapText="1"/>
    </xf>
    <xf numFmtId="0" fontId="19" fillId="2" borderId="21" xfId="0" applyFont="1" applyFill="1" applyBorder="1" applyAlignment="1" applyProtection="1">
      <alignment vertical="center" wrapText="1"/>
    </xf>
    <xf numFmtId="0" fontId="18" fillId="3" borderId="12" xfId="0" applyFont="1" applyFill="1" applyBorder="1" applyAlignment="1" applyProtection="1">
      <alignment horizontal="left" vertical="top" wrapText="1"/>
    </xf>
    <xf numFmtId="0" fontId="18" fillId="3" borderId="60" xfId="0" applyFont="1" applyFill="1" applyBorder="1" applyAlignment="1" applyProtection="1">
      <alignment horizontal="left" vertical="top" wrapText="1"/>
    </xf>
    <xf numFmtId="0" fontId="66" fillId="2" borderId="22" xfId="0" applyFont="1" applyFill="1" applyBorder="1" applyAlignment="1" applyProtection="1">
      <alignment horizontal="left" vertical="top" wrapText="1"/>
    </xf>
    <xf numFmtId="0" fontId="66" fillId="2" borderId="0" xfId="0" applyFont="1" applyFill="1" applyBorder="1" applyAlignment="1" applyProtection="1">
      <alignment horizontal="left" vertical="top" wrapText="1"/>
    </xf>
    <xf numFmtId="0" fontId="66" fillId="2" borderId="24" xfId="0" applyFont="1" applyFill="1" applyBorder="1" applyAlignment="1" applyProtection="1">
      <alignment horizontal="left" vertical="top" wrapText="1"/>
    </xf>
    <xf numFmtId="0" fontId="66" fillId="2" borderId="17" xfId="0" applyFont="1" applyFill="1" applyBorder="1" applyAlignment="1" applyProtection="1">
      <alignment horizontal="left" vertical="top" wrapText="1"/>
    </xf>
    <xf numFmtId="0" fontId="66" fillId="2" borderId="18" xfId="0" applyFont="1" applyFill="1" applyBorder="1" applyAlignment="1" applyProtection="1">
      <alignment horizontal="left" vertical="top" wrapText="1"/>
    </xf>
    <xf numFmtId="0" fontId="66" fillId="2" borderId="19" xfId="0" applyFont="1" applyFill="1" applyBorder="1" applyAlignment="1" applyProtection="1">
      <alignment vertical="center" wrapText="1"/>
    </xf>
    <xf numFmtId="0" fontId="66" fillId="2" borderId="24" xfId="0" applyFont="1" applyFill="1" applyBorder="1" applyAlignment="1" applyProtection="1">
      <alignment vertical="center" wrapText="1"/>
    </xf>
    <xf numFmtId="0" fontId="66" fillId="2" borderId="20" xfId="0" applyFont="1" applyFill="1" applyBorder="1" applyAlignment="1" applyProtection="1">
      <alignment horizontal="left" vertical="top" wrapText="1"/>
    </xf>
    <xf numFmtId="0" fontId="66" fillId="2" borderId="16" xfId="0" applyFont="1" applyFill="1" applyBorder="1" applyAlignment="1" applyProtection="1">
      <alignment horizontal="left" vertical="top" wrapText="1"/>
    </xf>
    <xf numFmtId="0" fontId="66" fillId="2" borderId="21" xfId="0" applyFont="1" applyFill="1" applyBorder="1" applyAlignment="1" applyProtection="1">
      <alignment vertical="center" wrapText="1"/>
    </xf>
    <xf numFmtId="0" fontId="19" fillId="2" borderId="9" xfId="0" applyFont="1" applyFill="1" applyBorder="1" applyAlignment="1" applyProtection="1">
      <alignment horizontal="left" vertical="center" wrapText="1"/>
    </xf>
    <xf numFmtId="0" fontId="19" fillId="2" borderId="10" xfId="0" applyFont="1" applyFill="1" applyBorder="1" applyAlignment="1" applyProtection="1">
      <alignment horizontal="left" vertical="center" wrapText="1"/>
    </xf>
    <xf numFmtId="180" fontId="6" fillId="3" borderId="34" xfId="0" applyNumberFormat="1" applyFont="1" applyFill="1" applyBorder="1" applyAlignment="1" applyProtection="1">
      <alignment horizontal="center" vertical="center" wrapText="1"/>
      <protection locked="0"/>
    </xf>
    <xf numFmtId="180" fontId="12" fillId="3" borderId="1" xfId="0" applyNumberFormat="1" applyFont="1" applyFill="1" applyBorder="1" applyAlignment="1" applyProtection="1">
      <alignment horizontal="center" vertical="center" wrapText="1"/>
      <protection locked="0"/>
    </xf>
    <xf numFmtId="0" fontId="2" fillId="2" borderId="20" xfId="0" applyFont="1" applyFill="1" applyBorder="1" applyAlignment="1" applyProtection="1">
      <alignment horizontal="left" vertical="top" wrapText="1"/>
    </xf>
    <xf numFmtId="0" fontId="2" fillId="2" borderId="16" xfId="0" applyFont="1" applyFill="1" applyBorder="1" applyAlignment="1" applyProtection="1">
      <alignment horizontal="left" vertical="top" wrapText="1"/>
    </xf>
    <xf numFmtId="0" fontId="2" fillId="2" borderId="21" xfId="0" applyFont="1" applyFill="1" applyBorder="1" applyAlignment="1" applyProtection="1">
      <alignment horizontal="left" vertical="top" wrapText="1"/>
    </xf>
    <xf numFmtId="0" fontId="6" fillId="2" borderId="21" xfId="0" applyFont="1" applyFill="1" applyBorder="1" applyAlignment="1" applyProtection="1">
      <alignment horizontal="left" vertical="top" wrapText="1"/>
    </xf>
    <xf numFmtId="0" fontId="2" fillId="2" borderId="46" xfId="0" applyFont="1" applyFill="1" applyBorder="1" applyAlignment="1" applyProtection="1">
      <alignment horizontal="left" vertical="center" wrapText="1"/>
    </xf>
    <xf numFmtId="0" fontId="2" fillId="2" borderId="23" xfId="0" applyFont="1" applyFill="1" applyBorder="1" applyAlignment="1" applyProtection="1">
      <alignment horizontal="left" vertical="center" wrapText="1"/>
    </xf>
    <xf numFmtId="0" fontId="2" fillId="2" borderId="64" xfId="0" applyFont="1" applyFill="1" applyBorder="1" applyAlignment="1" applyProtection="1">
      <alignment horizontal="left" vertical="center" wrapText="1"/>
    </xf>
    <xf numFmtId="0" fontId="2" fillId="2" borderId="22"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4" xfId="0" applyFont="1" applyFill="1" applyBorder="1" applyAlignment="1" applyProtection="1">
      <alignment horizontal="left" vertical="center" wrapText="1"/>
    </xf>
    <xf numFmtId="0" fontId="12" fillId="2" borderId="12"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6" fillId="2" borderId="58" xfId="0" applyFont="1" applyFill="1" applyBorder="1" applyAlignment="1" applyProtection="1">
      <alignment horizontal="left" vertical="center" wrapText="1"/>
    </xf>
    <xf numFmtId="0" fontId="6" fillId="2" borderId="43" xfId="0" applyFont="1" applyFill="1" applyBorder="1" applyAlignment="1" applyProtection="1">
      <alignment horizontal="left" vertical="center" wrapText="1"/>
    </xf>
    <xf numFmtId="0" fontId="6" fillId="2" borderId="59" xfId="0" applyFont="1" applyFill="1" applyBorder="1" applyAlignment="1" applyProtection="1">
      <alignment horizontal="left" vertical="center" wrapText="1"/>
    </xf>
    <xf numFmtId="0" fontId="19" fillId="2" borderId="12"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36" fillId="0" borderId="13"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49" fillId="2" borderId="18" xfId="0" applyFont="1" applyFill="1" applyBorder="1" applyAlignment="1" applyProtection="1">
      <alignment horizontal="right" vertical="center" shrinkToFit="1"/>
    </xf>
    <xf numFmtId="0" fontId="19" fillId="2" borderId="9"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36" fillId="2" borderId="9" xfId="0" applyNumberFormat="1" applyFont="1" applyFill="1" applyBorder="1" applyAlignment="1" applyProtection="1">
      <alignment horizontal="left" vertical="center" wrapText="1"/>
    </xf>
    <xf numFmtId="0" fontId="12" fillId="2" borderId="0" xfId="0" applyFont="1" applyFill="1" applyAlignment="1" applyProtection="1">
      <alignment horizontal="right" vertical="center"/>
    </xf>
    <xf numFmtId="0" fontId="6" fillId="3" borderId="7" xfId="0" applyFont="1" applyFill="1" applyBorder="1" applyAlignment="1" applyProtection="1">
      <alignment horizontal="left" vertical="center" indent="2"/>
    </xf>
    <xf numFmtId="0" fontId="12" fillId="3" borderId="3" xfId="0" applyFont="1" applyFill="1" applyBorder="1" applyAlignment="1" applyProtection="1">
      <alignment horizontal="left" vertical="center" indent="2"/>
    </xf>
    <xf numFmtId="0" fontId="12" fillId="3" borderId="4" xfId="0" applyFont="1" applyFill="1" applyBorder="1" applyAlignment="1" applyProtection="1">
      <alignment horizontal="left" vertical="center" indent="2"/>
    </xf>
    <xf numFmtId="0" fontId="12" fillId="3" borderId="8" xfId="0" applyFont="1" applyFill="1" applyBorder="1" applyAlignment="1" applyProtection="1">
      <alignment horizontal="left" vertical="center" wrapText="1" indent="2"/>
    </xf>
    <xf numFmtId="0" fontId="12" fillId="3" borderId="0" xfId="0" applyFont="1" applyFill="1" applyBorder="1" applyAlignment="1" applyProtection="1">
      <alignment horizontal="left" vertical="center" wrapText="1" indent="2"/>
    </xf>
    <xf numFmtId="0" fontId="12" fillId="3" borderId="5" xfId="0" applyFont="1" applyFill="1" applyBorder="1" applyAlignment="1" applyProtection="1">
      <alignment horizontal="left" vertical="center" wrapText="1" indent="2"/>
    </xf>
    <xf numFmtId="0" fontId="48" fillId="3" borderId="8" xfId="0" applyFont="1" applyFill="1" applyBorder="1" applyAlignment="1" applyProtection="1">
      <alignment horizontal="left" vertical="center" indent="2"/>
    </xf>
    <xf numFmtId="0" fontId="48" fillId="3" borderId="0" xfId="0" applyFont="1" applyFill="1" applyBorder="1" applyAlignment="1" applyProtection="1">
      <alignment horizontal="left" vertical="center" indent="2"/>
    </xf>
    <xf numFmtId="0" fontId="48" fillId="3" borderId="5" xfId="0" applyFont="1" applyFill="1" applyBorder="1" applyAlignment="1" applyProtection="1">
      <alignment horizontal="left" vertical="center" indent="2"/>
    </xf>
    <xf numFmtId="0" fontId="6" fillId="2" borderId="23" xfId="0" applyFont="1" applyFill="1" applyBorder="1" applyAlignment="1" applyProtection="1">
      <alignment vertical="center"/>
    </xf>
    <xf numFmtId="0" fontId="12" fillId="3" borderId="65" xfId="0" applyFont="1" applyFill="1" applyBorder="1" applyAlignment="1" applyProtection="1">
      <alignment vertical="center" wrapText="1"/>
    </xf>
    <xf numFmtId="0" fontId="12" fillId="3" borderId="0" xfId="0" applyFont="1" applyFill="1" applyBorder="1" applyAlignment="1" applyProtection="1">
      <alignment vertical="center" wrapText="1"/>
    </xf>
    <xf numFmtId="0" fontId="12" fillId="3" borderId="69" xfId="0" applyFont="1" applyFill="1" applyBorder="1" applyAlignment="1" applyProtection="1">
      <alignment vertical="top" wrapText="1"/>
    </xf>
    <xf numFmtId="0" fontId="12" fillId="3" borderId="70" xfId="0" applyFont="1" applyFill="1" applyBorder="1" applyAlignment="1" applyProtection="1">
      <alignment vertical="top" wrapText="1"/>
    </xf>
    <xf numFmtId="0" fontId="12" fillId="3" borderId="71" xfId="0" applyFont="1" applyFill="1" applyBorder="1" applyAlignment="1" applyProtection="1">
      <alignment vertical="top" wrapText="1"/>
    </xf>
    <xf numFmtId="0" fontId="12" fillId="3" borderId="67" xfId="0" applyFont="1" applyFill="1" applyBorder="1" applyAlignment="1" applyProtection="1">
      <alignment vertical="center" wrapText="1"/>
    </xf>
    <xf numFmtId="0" fontId="20" fillId="2" borderId="58" xfId="0" applyFont="1" applyFill="1" applyBorder="1" applyAlignment="1" applyProtection="1">
      <alignment horizontal="center" vertical="center" wrapText="1"/>
    </xf>
    <xf numFmtId="0" fontId="20" fillId="2" borderId="43" xfId="0" applyFont="1" applyFill="1" applyBorder="1" applyAlignment="1" applyProtection="1">
      <alignment horizontal="center" vertical="center" wrapText="1"/>
    </xf>
    <xf numFmtId="0" fontId="20" fillId="2" borderId="59" xfId="0" applyFont="1" applyFill="1" applyBorder="1" applyAlignment="1" applyProtection="1">
      <alignment horizontal="center" vertical="center" wrapText="1"/>
    </xf>
    <xf numFmtId="0" fontId="20" fillId="3" borderId="57" xfId="0" applyFont="1" applyFill="1" applyBorder="1" applyAlignment="1" applyProtection="1">
      <alignment horizontal="left" vertical="center" indent="3" shrinkToFit="1"/>
      <protection locked="0"/>
    </xf>
    <xf numFmtId="0" fontId="22" fillId="3" borderId="36" xfId="0" applyFont="1" applyFill="1" applyBorder="1" applyAlignment="1" applyProtection="1">
      <alignment horizontal="left" vertical="center" indent="3" shrinkToFit="1"/>
      <protection locked="0"/>
    </xf>
    <xf numFmtId="0" fontId="0" fillId="3" borderId="35" xfId="0" applyFill="1" applyBorder="1" applyAlignment="1" applyProtection="1">
      <alignment horizontal="left" vertical="center" indent="3" shrinkToFit="1"/>
      <protection locked="0"/>
    </xf>
    <xf numFmtId="0" fontId="20" fillId="3" borderId="39" xfId="0" applyFont="1" applyFill="1" applyBorder="1" applyAlignment="1" applyProtection="1">
      <alignment horizontal="left" vertical="center" indent="3" shrinkToFit="1"/>
      <protection locked="0"/>
    </xf>
    <xf numFmtId="0" fontId="22" fillId="3" borderId="9" xfId="0" applyFont="1" applyFill="1" applyBorder="1" applyAlignment="1" applyProtection="1">
      <alignment horizontal="left" vertical="center" indent="3" shrinkToFit="1"/>
      <protection locked="0"/>
    </xf>
    <xf numFmtId="0" fontId="20" fillId="3" borderId="42" xfId="0" applyFont="1" applyFill="1" applyBorder="1" applyAlignment="1" applyProtection="1">
      <alignment horizontal="left" vertical="center" indent="3" shrinkToFit="1"/>
      <protection locked="0"/>
    </xf>
    <xf numFmtId="0" fontId="22" fillId="3" borderId="43" xfId="0" applyFont="1" applyFill="1" applyBorder="1" applyAlignment="1" applyProtection="1">
      <alignment horizontal="left" vertical="center" indent="3" shrinkToFit="1"/>
      <protection locked="0"/>
    </xf>
    <xf numFmtId="0" fontId="22" fillId="3" borderId="59" xfId="0" applyFont="1" applyFill="1" applyBorder="1" applyAlignment="1" applyProtection="1">
      <alignment horizontal="left" vertical="center" indent="3" shrinkToFit="1"/>
      <protection locked="0"/>
    </xf>
    <xf numFmtId="0" fontId="20" fillId="3" borderId="37" xfId="0" applyFont="1" applyFill="1" applyBorder="1" applyAlignment="1" applyProtection="1">
      <alignment horizontal="left" vertical="center" indent="3" shrinkToFit="1"/>
      <protection locked="0"/>
    </xf>
    <xf numFmtId="0" fontId="22" fillId="3" borderId="38" xfId="0" applyFont="1" applyFill="1" applyBorder="1" applyAlignment="1" applyProtection="1">
      <alignment horizontal="left" vertical="center" indent="3" shrinkToFit="1"/>
      <protection locked="0"/>
    </xf>
    <xf numFmtId="0" fontId="20" fillId="3" borderId="12" xfId="0" applyFont="1" applyFill="1" applyBorder="1" applyAlignment="1" applyProtection="1">
      <alignment horizontal="left" vertical="center" indent="3" shrinkToFit="1"/>
      <protection locked="0"/>
    </xf>
    <xf numFmtId="0" fontId="22" fillId="3" borderId="13" xfId="0" applyFont="1" applyFill="1" applyBorder="1" applyAlignment="1" applyProtection="1">
      <alignment horizontal="left" vertical="center" indent="3" shrinkToFit="1"/>
      <protection locked="0"/>
    </xf>
    <xf numFmtId="0" fontId="0" fillId="3" borderId="60" xfId="0" applyFill="1" applyBorder="1" applyAlignment="1" applyProtection="1">
      <alignment horizontal="left" vertical="center" indent="3" shrinkToFit="1"/>
      <protection locked="0"/>
    </xf>
    <xf numFmtId="0" fontId="20" fillId="3" borderId="58" xfId="0" applyFont="1" applyFill="1" applyBorder="1" applyAlignment="1" applyProtection="1">
      <alignment horizontal="left" vertical="center" indent="3" shrinkToFit="1"/>
      <protection locked="0"/>
    </xf>
    <xf numFmtId="0" fontId="0" fillId="3" borderId="44" xfId="0" applyFill="1" applyBorder="1" applyAlignment="1" applyProtection="1">
      <alignment horizontal="left" vertical="center" indent="3" shrinkToFit="1"/>
      <protection locked="0"/>
    </xf>
    <xf numFmtId="0" fontId="41" fillId="2" borderId="0" xfId="0" applyFont="1" applyFill="1" applyAlignment="1" applyProtection="1">
      <alignment horizontal="center" vertical="center"/>
    </xf>
    <xf numFmtId="0" fontId="22" fillId="2" borderId="0" xfId="0" applyFont="1" applyFill="1" applyBorder="1" applyAlignment="1" applyProtection="1">
      <alignment horizontal="lef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64" fillId="2" borderId="0" xfId="0" applyFont="1" applyFill="1" applyAlignment="1" applyProtection="1">
      <alignment horizontal="left" vertical="center" wrapText="1"/>
    </xf>
    <xf numFmtId="0" fontId="28" fillId="2" borderId="0" xfId="0" applyFont="1" applyFill="1" applyAlignment="1" applyProtection="1">
      <alignment horizontal="left" vertical="center" wrapText="1"/>
    </xf>
    <xf numFmtId="180" fontId="43" fillId="3" borderId="25" xfId="0" applyNumberFormat="1" applyFont="1" applyFill="1" applyBorder="1" applyAlignment="1" applyProtection="1">
      <alignment horizontal="center" vertical="center" wrapText="1"/>
      <protection locked="0"/>
    </xf>
    <xf numFmtId="180" fontId="43" fillId="3" borderId="1" xfId="0" applyNumberFormat="1" applyFont="1" applyFill="1" applyBorder="1" applyAlignment="1" applyProtection="1">
      <alignment horizontal="center" vertical="center" wrapText="1"/>
      <protection locked="0"/>
    </xf>
    <xf numFmtId="0" fontId="6" fillId="3" borderId="8" xfId="0" applyFont="1" applyFill="1" applyBorder="1" applyAlignment="1" applyProtection="1">
      <alignment horizontal="left" vertical="center" shrinkToFit="1"/>
    </xf>
    <xf numFmtId="0" fontId="6" fillId="3" borderId="0" xfId="0" applyFont="1" applyFill="1" applyBorder="1" applyAlignment="1" applyProtection="1">
      <alignment horizontal="left" vertical="center" shrinkToFit="1"/>
    </xf>
    <xf numFmtId="0" fontId="20" fillId="3" borderId="13" xfId="0" applyFont="1" applyFill="1" applyBorder="1" applyAlignment="1" applyProtection="1">
      <alignment vertical="center" shrinkToFit="1"/>
      <protection locked="0"/>
    </xf>
    <xf numFmtId="0" fontId="20" fillId="3" borderId="60" xfId="0" applyFont="1" applyFill="1" applyBorder="1" applyAlignment="1" applyProtection="1">
      <alignment vertical="center" shrinkToFit="1"/>
      <protection locked="0"/>
    </xf>
    <xf numFmtId="0" fontId="20" fillId="3" borderId="43" xfId="0" applyFont="1" applyFill="1" applyBorder="1" applyAlignment="1" applyProtection="1">
      <alignment horizontal="left" vertical="center" shrinkToFit="1"/>
      <protection locked="0"/>
    </xf>
    <xf numFmtId="0" fontId="20" fillId="3" borderId="44" xfId="0" applyFont="1" applyFill="1" applyBorder="1" applyAlignment="1" applyProtection="1">
      <alignment horizontal="left" vertical="center" shrinkToFit="1"/>
      <protection locked="0"/>
    </xf>
    <xf numFmtId="0" fontId="44" fillId="3" borderId="0" xfId="0" applyFont="1" applyFill="1" applyBorder="1" applyAlignment="1" applyProtection="1">
      <alignment horizontal="left" vertical="center" shrinkToFit="1"/>
      <protection locked="0"/>
    </xf>
    <xf numFmtId="0" fontId="44" fillId="3" borderId="16" xfId="0" applyFont="1" applyFill="1" applyBorder="1" applyAlignment="1" applyProtection="1">
      <alignment horizontal="left" vertical="center" shrinkToFit="1"/>
      <protection locked="0"/>
    </xf>
    <xf numFmtId="0" fontId="44" fillId="3" borderId="23" xfId="0" applyFont="1" applyFill="1" applyBorder="1" applyAlignment="1" applyProtection="1">
      <alignment horizontal="left" vertical="center" shrinkToFit="1"/>
      <protection locked="0"/>
    </xf>
    <xf numFmtId="0" fontId="22" fillId="2" borderId="0" xfId="0" applyFont="1" applyFill="1" applyBorder="1" applyAlignment="1" applyProtection="1">
      <alignment horizontal="left" vertical="top" wrapText="1"/>
    </xf>
    <xf numFmtId="0" fontId="13" fillId="2" borderId="0" xfId="0" applyFont="1" applyFill="1" applyAlignment="1" applyProtection="1">
      <alignment horizontal="left" vertical="center"/>
    </xf>
    <xf numFmtId="0" fontId="12" fillId="2" borderId="0" xfId="0" applyFont="1" applyFill="1" applyAlignment="1" applyProtection="1">
      <alignment horizontal="left" vertical="center" indent="1"/>
    </xf>
    <xf numFmtId="0" fontId="12" fillId="3" borderId="6" xfId="0" applyFont="1" applyFill="1" applyBorder="1" applyAlignment="1" applyProtection="1">
      <alignment horizontal="left" vertical="center" indent="2"/>
    </xf>
    <xf numFmtId="0" fontId="12" fillId="3" borderId="23" xfId="0" applyFont="1" applyFill="1" applyBorder="1" applyAlignment="1" applyProtection="1">
      <alignment horizontal="left" vertical="center" indent="2"/>
    </xf>
    <xf numFmtId="0" fontId="12" fillId="3" borderId="2" xfId="0" applyFont="1" applyFill="1" applyBorder="1" applyAlignment="1" applyProtection="1">
      <alignment horizontal="left" vertical="center" indent="2"/>
    </xf>
    <xf numFmtId="0" fontId="12" fillId="2" borderId="0" xfId="0" applyFont="1" applyFill="1" applyAlignment="1" applyProtection="1">
      <alignment horizontal="center" vertical="center"/>
    </xf>
    <xf numFmtId="0" fontId="12" fillId="3" borderId="8" xfId="0" applyFont="1" applyFill="1" applyBorder="1" applyAlignment="1" applyProtection="1">
      <alignment horizontal="left" vertical="center" indent="2"/>
    </xf>
    <xf numFmtId="0" fontId="12" fillId="3" borderId="0" xfId="0" applyFont="1" applyFill="1" applyBorder="1" applyAlignment="1" applyProtection="1">
      <alignment horizontal="left" vertical="center" indent="2"/>
    </xf>
    <xf numFmtId="0" fontId="12" fillId="3" borderId="0" xfId="0" applyFont="1" applyFill="1" applyBorder="1" applyAlignment="1" applyProtection="1">
      <alignment horizontal="center" vertical="center"/>
      <protection locked="0"/>
    </xf>
    <xf numFmtId="0" fontId="20" fillId="3" borderId="43" xfId="0" applyFont="1" applyFill="1" applyBorder="1" applyAlignment="1" applyProtection="1">
      <alignment vertical="center" shrinkToFit="1"/>
      <protection locked="0"/>
    </xf>
    <xf numFmtId="0" fontId="20" fillId="3" borderId="43" xfId="0" applyFont="1" applyFill="1" applyBorder="1" applyAlignment="1" applyProtection="1">
      <alignment vertical="center" shrinkToFit="1"/>
      <protection locked="0"/>
    </xf>
  </cellXfs>
  <cellStyles count="3">
    <cellStyle name="ハイパーリンク" xfId="2" builtinId="8"/>
    <cellStyle name="標準" xfId="0" builtinId="0"/>
    <cellStyle name="標準 2" xfId="1" xr:uid="{00000000-0005-0000-0000-000002000000}"/>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3333FF"/>
      </font>
      <fill>
        <patternFill>
          <bgColor theme="8"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33FF"/>
      <color rgb="FFFFFF99"/>
      <color rgb="FF0000FF"/>
      <color rgb="FFFFFFCC"/>
      <color rgb="FFCCFFFF"/>
      <color rgb="FFFF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Lines="20" dropStyle="combo" dx="16" fmlaLink="$I$23" fmlaRange="$K$23:$K$165" noThreeD="1" sel="7" val="5"/>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fmlaLink="$I$5" lockText="1" noThreeD="1"/>
</file>

<file path=xl/ctrlProps/ctrlProp103.xml><?xml version="1.0" encoding="utf-8"?>
<formControlPr xmlns="http://schemas.microsoft.com/office/spreadsheetml/2009/9/main" objectType="CheckBox" fmlaLink="$I$17" lockText="1" noThreeD="1"/>
</file>

<file path=xl/ctrlProps/ctrlProp104.xml><?xml version="1.0" encoding="utf-8"?>
<formControlPr xmlns="http://schemas.microsoft.com/office/spreadsheetml/2009/9/main" objectType="CheckBox" fmlaLink="$I$11" lockText="1" noThreeD="1"/>
</file>

<file path=xl/ctrlProps/ctrlProp105.xml><?xml version="1.0" encoding="utf-8"?>
<formControlPr xmlns="http://schemas.microsoft.com/office/spreadsheetml/2009/9/main" objectType="CheckBox" fmlaLink="$I$14" lockText="1" noThreeD="1"/>
</file>

<file path=xl/ctrlProps/ctrlProp106.xml><?xml version="1.0" encoding="utf-8"?>
<formControlPr xmlns="http://schemas.microsoft.com/office/spreadsheetml/2009/9/main" objectType="CheckBox" fmlaLink="$I$8" lockText="1" noThreeD="1"/>
</file>

<file path=xl/ctrlProps/ctrlProp107.xml><?xml version="1.0" encoding="utf-8"?>
<formControlPr xmlns="http://schemas.microsoft.com/office/spreadsheetml/2009/9/main" objectType="CheckBox" fmlaLink="$I$23" lockText="1" noThreeD="1"/>
</file>

<file path=xl/ctrlProps/ctrlProp108.xml><?xml version="1.0" encoding="utf-8"?>
<formControlPr xmlns="http://schemas.microsoft.com/office/spreadsheetml/2009/9/main" objectType="CheckBox" fmlaLink="$I$26" lockText="1" noThreeD="1"/>
</file>

<file path=xl/ctrlProps/ctrlProp109.xml><?xml version="1.0" encoding="utf-8"?>
<formControlPr xmlns="http://schemas.microsoft.com/office/spreadsheetml/2009/9/main" objectType="CheckBox" fmlaLink="$I$29" lockText="1" noThreeD="1"/>
</file>

<file path=xl/ctrlProps/ctrlProp11.xml><?xml version="1.0" encoding="utf-8"?>
<formControlPr xmlns="http://schemas.microsoft.com/office/spreadsheetml/2009/9/main" objectType="CheckBox" fmlaLink="$I$26" lockText="1" noThreeD="1"/>
</file>

<file path=xl/ctrlProps/ctrlProp110.xml><?xml version="1.0" encoding="utf-8"?>
<formControlPr xmlns="http://schemas.microsoft.com/office/spreadsheetml/2009/9/main" objectType="CheckBox" fmlaLink="$I$32"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fmlaLink="$I$20"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I$29"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fmlaLink="$J$28"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I$32"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fmlaLink="$M$32" lockText="1" noThreeD="1"/>
</file>

<file path=xl/ctrlProps/ctrlProp142.xml><?xml version="1.0" encoding="utf-8"?>
<formControlPr xmlns="http://schemas.microsoft.com/office/spreadsheetml/2009/9/main" objectType="CheckBox" fmlaLink="$M$33" lockText="1" noThreeD="1"/>
</file>

<file path=xl/ctrlProps/ctrlProp143.xml><?xml version="1.0" encoding="utf-8"?>
<formControlPr xmlns="http://schemas.microsoft.com/office/spreadsheetml/2009/9/main" objectType="CheckBox" fmlaLink="$M$34" lockText="1" noThreeD="1"/>
</file>

<file path=xl/ctrlProps/ctrlProp144.xml><?xml version="1.0" encoding="utf-8"?>
<formControlPr xmlns="http://schemas.microsoft.com/office/spreadsheetml/2009/9/main" objectType="CheckBox" fmlaLink="$M$43"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I$14" lockText="1" noThreeD="1"/>
</file>

<file path=xl/ctrlProps/ctrlProp18.xml><?xml version="1.0" encoding="utf-8"?>
<formControlPr xmlns="http://schemas.microsoft.com/office/spreadsheetml/2009/9/main" objectType="CheckBox" fmlaLink="$I$15" lockText="1" noThreeD="1"/>
</file>

<file path=xl/ctrlProps/ctrlProp19.xml><?xml version="1.0" encoding="utf-8"?>
<formControlPr xmlns="http://schemas.microsoft.com/office/spreadsheetml/2009/9/main" objectType="CheckBox" fmlaLink="$I$5" lockText="1" noThreeD="1"/>
</file>

<file path=xl/ctrlProps/ctrlProp2.xml><?xml version="1.0" encoding="utf-8"?>
<formControlPr xmlns="http://schemas.microsoft.com/office/spreadsheetml/2009/9/main" objectType="CheckBox" fmlaLink="$I$32" lockText="1" noThreeD="1"/>
</file>

<file path=xl/ctrlProps/ctrlProp20.xml><?xml version="1.0" encoding="utf-8"?>
<formControlPr xmlns="http://schemas.microsoft.com/office/spreadsheetml/2009/9/main" objectType="CheckBox" fmlaLink="$I$8" lockText="1" noThreeD="1"/>
</file>

<file path=xl/ctrlProps/ctrlProp21.xml><?xml version="1.0" encoding="utf-8"?>
<formControlPr xmlns="http://schemas.microsoft.com/office/spreadsheetml/2009/9/main" objectType="CheckBox" fmlaLink="$I$11"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I$5" lockText="1" noThreeD="1"/>
</file>

<file path=xl/ctrlProps/ctrlProp24.xml><?xml version="1.0" encoding="utf-8"?>
<formControlPr xmlns="http://schemas.microsoft.com/office/spreadsheetml/2009/9/main" objectType="CheckBox" fmlaLink="$I$23" lockText="1" noThreeD="1"/>
</file>

<file path=xl/ctrlProps/ctrlProp25.xml><?xml version="1.0" encoding="utf-8"?>
<formControlPr xmlns="http://schemas.microsoft.com/office/spreadsheetml/2009/9/main" objectType="CheckBox" fmlaLink="$I$17" lockText="1" noThreeD="1"/>
</file>

<file path=xl/ctrlProps/ctrlProp26.xml><?xml version="1.0" encoding="utf-8"?>
<formControlPr xmlns="http://schemas.microsoft.com/office/spreadsheetml/2009/9/main" objectType="CheckBox" fmlaLink="$I$11" lockText="1" noThreeD="1"/>
</file>

<file path=xl/ctrlProps/ctrlProp27.xml><?xml version="1.0" encoding="utf-8"?>
<formControlPr xmlns="http://schemas.microsoft.com/office/spreadsheetml/2009/9/main" objectType="CheckBox" fmlaLink="$I$20" lockText="1" noThreeD="1"/>
</file>

<file path=xl/ctrlProps/ctrlProp28.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I$8" lockText="1" noThreeD="1"/>
</file>

<file path=xl/ctrlProps/ctrlProp3.xml><?xml version="1.0" encoding="utf-8"?>
<formControlPr xmlns="http://schemas.microsoft.com/office/spreadsheetml/2009/9/main" objectType="CheckBox" fmlaLink="$I$33" lockText="1" noThreeD="1"/>
</file>

<file path=xl/ctrlProps/ctrlProp30.xml><?xml version="1.0" encoding="utf-8"?>
<formControlPr xmlns="http://schemas.microsoft.com/office/spreadsheetml/2009/9/main" objectType="CheckBox" fmlaLink="$I$14" lockText="1" noThreeD="1"/>
</file>

<file path=xl/ctrlProps/ctrlProp31.xml><?xml version="1.0" encoding="utf-8"?>
<formControlPr xmlns="http://schemas.microsoft.com/office/spreadsheetml/2009/9/main" objectType="CheckBox" fmlaLink="$I$26" lockText="1" noThreeD="1"/>
</file>

<file path=xl/ctrlProps/ctrlProp32.xml><?xml version="1.0" encoding="utf-8"?>
<formControlPr xmlns="http://schemas.microsoft.com/office/spreadsheetml/2009/9/main" objectType="CheckBox" fmlaLink="$I$29" lockText="1" noThreeD="1"/>
</file>

<file path=xl/ctrlProps/ctrlProp33.xml><?xml version="1.0" encoding="utf-8"?>
<formControlPr xmlns="http://schemas.microsoft.com/office/spreadsheetml/2009/9/main" objectType="CheckBox" fmlaLink="$I$32"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I$13"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I$20" lockText="1" noThreeD="1"/>
</file>

<file path=xl/ctrlProps/ctrlProp43.xml><?xml version="1.0" encoding="utf-8"?>
<formControlPr xmlns="http://schemas.microsoft.com/office/spreadsheetml/2009/9/main" objectType="CheckBox" fmlaLink="$I$11" lockText="1" noThreeD="1"/>
</file>

<file path=xl/ctrlProps/ctrlProp44.xml><?xml version="1.0" encoding="utf-8"?>
<formControlPr xmlns="http://schemas.microsoft.com/office/spreadsheetml/2009/9/main" objectType="CheckBox" fmlaLink="$I$15" lockText="1" noThreeD="1"/>
</file>

<file path=xl/ctrlProps/ctrlProp45.xml><?xml version="1.0" encoding="utf-8"?>
<formControlPr xmlns="http://schemas.microsoft.com/office/spreadsheetml/2009/9/main" objectType="CheckBox" fmlaLink="$I$8" lockText="1" noThreeD="1"/>
</file>

<file path=xl/ctrlProps/ctrlProp46.xml><?xml version="1.0" encoding="utf-8"?>
<formControlPr xmlns="http://schemas.microsoft.com/office/spreadsheetml/2009/9/main" objectType="CheckBox" fmlaLink="$I$27" lockText="1" noThreeD="1"/>
</file>

<file path=xl/ctrlProps/ctrlProp47.xml><?xml version="1.0" encoding="utf-8"?>
<formControlPr xmlns="http://schemas.microsoft.com/office/spreadsheetml/2009/9/main" objectType="CheckBox" fmlaLink="$I$30" lockText="1" noThreeD="1"/>
</file>

<file path=xl/ctrlProps/ctrlProp48.xml><?xml version="1.0" encoding="utf-8"?>
<formControlPr xmlns="http://schemas.microsoft.com/office/spreadsheetml/2009/9/main" objectType="CheckBox" fmlaLink="$I$33"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I$17"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I$5" lockText="1" noThreeD="1"/>
</file>

<file path=xl/ctrlProps/ctrlProp54.xml><?xml version="1.0" encoding="utf-8"?>
<formControlPr xmlns="http://schemas.microsoft.com/office/spreadsheetml/2009/9/main" objectType="CheckBox" fmlaLink="$I$16" lockText="1" noThreeD="1"/>
</file>

<file path=xl/ctrlProps/ctrlProp55.xml><?xml version="1.0" encoding="utf-8"?>
<formControlPr xmlns="http://schemas.microsoft.com/office/spreadsheetml/2009/9/main" objectType="CheckBox" fmlaLink="$I$22" lockText="1" noThreeD="1"/>
</file>

<file path=xl/ctrlProps/ctrlProp56.xml><?xml version="1.0" encoding="utf-8"?>
<formControlPr xmlns="http://schemas.microsoft.com/office/spreadsheetml/2009/9/main" objectType="CheckBox" fmlaLink="$I$18" lockText="1" noThreeD="1"/>
</file>

<file path=xl/ctrlProps/ctrlProp57.xml><?xml version="1.0" encoding="utf-8"?>
<formControlPr xmlns="http://schemas.microsoft.com/office/spreadsheetml/2009/9/main" objectType="CheckBox" fmlaLink="$I$21" lockText="1" noThreeD="1"/>
</file>

<file path=xl/ctrlProps/ctrlProp58.xml><?xml version="1.0" encoding="utf-8"?>
<formControlPr xmlns="http://schemas.microsoft.com/office/spreadsheetml/2009/9/main" objectType="CheckBox" fmlaLink="$I$13" lockText="1" noThreeD="1"/>
</file>

<file path=xl/ctrlProps/ctrlProp59.xml><?xml version="1.0" encoding="utf-8"?>
<formControlPr xmlns="http://schemas.microsoft.com/office/spreadsheetml/2009/9/main" objectType="CheckBox" fmlaLink="$I$25" lockText="1" noThreeD="1"/>
</file>

<file path=xl/ctrlProps/ctrlProp6.xml><?xml version="1.0" encoding="utf-8"?>
<formControlPr xmlns="http://schemas.microsoft.com/office/spreadsheetml/2009/9/main" objectType="CheckBox" fmlaLink="$I$20" lockText="1" noThreeD="1"/>
</file>

<file path=xl/ctrlProps/ctrlProp60.xml><?xml version="1.0" encoding="utf-8"?>
<formControlPr xmlns="http://schemas.microsoft.com/office/spreadsheetml/2009/9/main" objectType="CheckBox" fmlaLink="$I$24" lockText="1" noThreeD="1"/>
</file>

<file path=xl/ctrlProps/ctrlProp61.xml><?xml version="1.0" encoding="utf-8"?>
<formControlPr xmlns="http://schemas.microsoft.com/office/spreadsheetml/2009/9/main" objectType="CheckBox" fmlaLink="$I$19" lockText="1" noThreeD="1"/>
</file>

<file path=xl/ctrlProps/ctrlProp62.xml><?xml version="1.0" encoding="utf-8"?>
<formControlPr xmlns="http://schemas.microsoft.com/office/spreadsheetml/2009/9/main" objectType="CheckBox" fmlaLink="$I$5" lockText="1" noThreeD="1"/>
</file>

<file path=xl/ctrlProps/ctrlProp63.xml><?xml version="1.0" encoding="utf-8"?>
<formControlPr xmlns="http://schemas.microsoft.com/office/spreadsheetml/2009/9/main" objectType="CheckBox" fmlaLink="$I$20" lockText="1" noThreeD="1"/>
</file>

<file path=xl/ctrlProps/ctrlProp64.xml><?xml version="1.0" encoding="utf-8"?>
<formControlPr xmlns="http://schemas.microsoft.com/office/spreadsheetml/2009/9/main" objectType="CheckBox" fmlaLink="$I$8" lockText="1" noThreeD="1"/>
</file>

<file path=xl/ctrlProps/ctrlProp65.xml><?xml version="1.0" encoding="utf-8"?>
<formControlPr xmlns="http://schemas.microsoft.com/office/spreadsheetml/2009/9/main" objectType="CheckBox" fmlaLink="$I$11" lockText="1" noThreeD="1"/>
</file>

<file path=xl/ctrlProps/ctrlProp66.xml><?xml version="1.0" encoding="utf-8"?>
<formControlPr xmlns="http://schemas.microsoft.com/office/spreadsheetml/2009/9/main" objectType="CheckBox" fmlaLink="$I$14" lockText="1" noThreeD="1"/>
</file>

<file path=xl/ctrlProps/ctrlProp67.xml><?xml version="1.0" encoding="utf-8"?>
<formControlPr xmlns="http://schemas.microsoft.com/office/spreadsheetml/2009/9/main" objectType="CheckBox" fmlaLink="$I$27" lockText="1" noThreeD="1"/>
</file>

<file path=xl/ctrlProps/ctrlProp68.xml><?xml version="1.0" encoding="utf-8"?>
<formControlPr xmlns="http://schemas.microsoft.com/office/spreadsheetml/2009/9/main" objectType="CheckBox" fmlaLink="$I$30" lockText="1" noThreeD="1"/>
</file>

<file path=xl/ctrlProps/ctrlProp69.xml><?xml version="1.0" encoding="utf-8"?>
<formControlPr xmlns="http://schemas.microsoft.com/office/spreadsheetml/2009/9/main" objectType="CheckBox" fmlaLink="$I$33" lockText="1" noThreeD="1"/>
</file>

<file path=xl/ctrlProps/ctrlProp7.xml><?xml version="1.0" encoding="utf-8"?>
<formControlPr xmlns="http://schemas.microsoft.com/office/spreadsheetml/2009/9/main" objectType="CheckBox" fmlaLink="$I$23"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I$17" lockText="1" noThreeD="1"/>
</file>

<file path=xl/ctrlProps/ctrlProp76.xml><?xml version="1.0" encoding="utf-8"?>
<formControlPr xmlns="http://schemas.microsoft.com/office/spreadsheetml/2009/9/main" objectType="CheckBox" fmlaLink="$I$16" lockText="1" noThreeD="1"/>
</file>

<file path=xl/ctrlProps/ctrlProp77.xml><?xml version="1.0" encoding="utf-8"?>
<formControlPr xmlns="http://schemas.microsoft.com/office/spreadsheetml/2009/9/main" objectType="CheckBox" fmlaLink="$I$18" lockText="1" noThreeD="1"/>
</file>

<file path=xl/ctrlProps/ctrlProp78.xml><?xml version="1.0" encoding="utf-8"?>
<formControlPr xmlns="http://schemas.microsoft.com/office/spreadsheetml/2009/9/main" objectType="CheckBox" fmlaLink="$I$22" lockText="1" noThreeD="1"/>
</file>

<file path=xl/ctrlProps/ctrlProp79.xml><?xml version="1.0" encoding="utf-8"?>
<formControlPr xmlns="http://schemas.microsoft.com/office/spreadsheetml/2009/9/main" objectType="CheckBox" fmlaLink="$I$25"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I$24"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I$5" lockText="1" noThreeD="1"/>
</file>

<file path=xl/ctrlProps/ctrlProp84.xml><?xml version="1.0" encoding="utf-8"?>
<formControlPr xmlns="http://schemas.microsoft.com/office/spreadsheetml/2009/9/main" objectType="CheckBox" fmlaLink="$I$14" lockText="1" noThreeD="1"/>
</file>

<file path=xl/ctrlProps/ctrlProp85.xml><?xml version="1.0" encoding="utf-8"?>
<formControlPr xmlns="http://schemas.microsoft.com/office/spreadsheetml/2009/9/main" objectType="CheckBox" fmlaLink="$I$17" lockText="1" noThreeD="1"/>
</file>

<file path=xl/ctrlProps/ctrlProp86.xml><?xml version="1.0" encoding="utf-8"?>
<formControlPr xmlns="http://schemas.microsoft.com/office/spreadsheetml/2009/9/main" objectType="CheckBox" fmlaLink="$I$8" lockText="1" noThreeD="1"/>
</file>

<file path=xl/ctrlProps/ctrlProp87.xml><?xml version="1.0" encoding="utf-8"?>
<formControlPr xmlns="http://schemas.microsoft.com/office/spreadsheetml/2009/9/main" objectType="CheckBox" fmlaLink="$I$23" lockText="1" noThreeD="1"/>
</file>

<file path=xl/ctrlProps/ctrlProp88.xml><?xml version="1.0" encoding="utf-8"?>
<formControlPr xmlns="http://schemas.microsoft.com/office/spreadsheetml/2009/9/main" objectType="CheckBox" fmlaLink="$I$20" lockText="1" noThreeD="1"/>
</file>

<file path=xl/ctrlProps/ctrlProp89.xml><?xml version="1.0" encoding="utf-8"?>
<formControlPr xmlns="http://schemas.microsoft.com/office/spreadsheetml/2009/9/main" objectType="CheckBox" fmlaLink="$I$1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I$26" lockText="1" noThreeD="1"/>
</file>

<file path=xl/ctrlProps/ctrlProp91.xml><?xml version="1.0" encoding="utf-8"?>
<formControlPr xmlns="http://schemas.microsoft.com/office/spreadsheetml/2009/9/main" objectType="CheckBox" fmlaLink="$I$29" lockText="1" noThreeD="1"/>
</file>

<file path=xl/ctrlProps/ctrlProp92.xml><?xml version="1.0" encoding="utf-8"?>
<formControlPr xmlns="http://schemas.microsoft.com/office/spreadsheetml/2009/9/main" objectType="CheckBox" fmlaLink="$I$32"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409575</xdr:colOff>
          <xdr:row>22</xdr:row>
          <xdr:rowOff>111963</xdr:rowOff>
        </xdr:from>
        <xdr:to>
          <xdr:col>7</xdr:col>
          <xdr:colOff>409575</xdr:colOff>
          <xdr:row>33</xdr:row>
          <xdr:rowOff>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895475" y="6595313"/>
              <a:ext cx="4413250" cy="2593137"/>
              <a:chOff x="2028824" y="6636587"/>
              <a:chExt cx="4810124" cy="2612186"/>
            </a:xfrm>
          </xdr:grpSpPr>
          <xdr:sp macro="" textlink="">
            <xdr:nvSpPr>
              <xdr:cNvPr id="10452" name="Drop Down 212" hidden="1">
                <a:extLst>
                  <a:ext uri="{63B3BB69-23CF-44E3-9099-C40C66FF867C}">
                    <a14:compatExt spid="_x0000_s10452"/>
                  </a:ext>
                  <a:ext uri="{FF2B5EF4-FFF2-40B4-BE49-F238E27FC236}">
                    <a16:creationId xmlns:a16="http://schemas.microsoft.com/office/drawing/2014/main" id="{00000000-0008-0000-0000-0000D4280000}"/>
                  </a:ext>
                </a:extLst>
              </xdr:cNvPr>
              <xdr:cNvSpPr/>
            </xdr:nvSpPr>
            <xdr:spPr bwMode="auto">
              <a:xfrm>
                <a:off x="2028824" y="6636587"/>
                <a:ext cx="4810124" cy="265485"/>
              </a:xfrm>
              <a:prstGeom prst="rect">
                <a:avLst/>
              </a:prstGeom>
              <a:noFill/>
              <a:ln>
                <a:noFill/>
              </a:ln>
              <a:extLst>
                <a:ext uri="{91240B29-F687-4F45-9708-019B960494DF}">
                  <a14:hiddenLine w="9525">
                    <a:noFill/>
                    <a:miter lim="800000"/>
                    <a:headEnd/>
                    <a:tailEnd/>
                  </a14:hiddenLine>
                </a:ext>
              </a:extLst>
            </xdr:spPr>
          </xdr:sp>
          <xdr:sp macro="" textlink="">
            <xdr:nvSpPr>
              <xdr:cNvPr id="10453" name="Check Box 213" descr="はい" hidden="1">
                <a:extLst>
                  <a:ext uri="{63B3BB69-23CF-44E3-9099-C40C66FF867C}">
                    <a14:compatExt spid="_x0000_s10453"/>
                  </a:ext>
                  <a:ext uri="{FF2B5EF4-FFF2-40B4-BE49-F238E27FC236}">
                    <a16:creationId xmlns:a16="http://schemas.microsoft.com/office/drawing/2014/main" id="{00000000-0008-0000-0000-0000D5280000}"/>
                  </a:ext>
                </a:extLst>
              </xdr:cNvPr>
              <xdr:cNvSpPr/>
            </xdr:nvSpPr>
            <xdr:spPr bwMode="auto">
              <a:xfrm>
                <a:off x="4810125" y="8727286"/>
                <a:ext cx="771525" cy="2607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該当する</a:t>
                </a:r>
              </a:p>
            </xdr:txBody>
          </xdr:sp>
          <xdr:sp macro="" textlink="">
            <xdr:nvSpPr>
              <xdr:cNvPr id="10454" name="Check Box 214" descr="はい" hidden="1">
                <a:extLst>
                  <a:ext uri="{63B3BB69-23CF-44E3-9099-C40C66FF867C}">
                    <a14:compatExt spid="_x0000_s10454"/>
                  </a:ext>
                  <a:ext uri="{FF2B5EF4-FFF2-40B4-BE49-F238E27FC236}">
                    <a16:creationId xmlns:a16="http://schemas.microsoft.com/office/drawing/2014/main" id="{00000000-0008-0000-0000-0000D6280000}"/>
                  </a:ext>
                </a:extLst>
              </xdr:cNvPr>
              <xdr:cNvSpPr/>
            </xdr:nvSpPr>
            <xdr:spPr bwMode="auto">
              <a:xfrm>
                <a:off x="4810125" y="8988029"/>
                <a:ext cx="771525" cy="2607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該当しない</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17</xdr:row>
          <xdr:rowOff>0</xdr:rowOff>
        </xdr:from>
        <xdr:to>
          <xdr:col>8</xdr:col>
          <xdr:colOff>0</xdr:colOff>
          <xdr:row>18</xdr:row>
          <xdr:rowOff>12700</xdr:rowOff>
        </xdr:to>
        <xdr:sp macro="" textlink="">
          <xdr:nvSpPr>
            <xdr:cNvPr id="49203" name="Check Box 51" descr="はい" hidden="1">
              <a:extLst>
                <a:ext uri="{63B3BB69-23CF-44E3-9099-C40C66FF867C}">
                  <a14:compatExt spid="_x0000_s49203"/>
                </a:ext>
                <a:ext uri="{FF2B5EF4-FFF2-40B4-BE49-F238E27FC236}">
                  <a16:creationId xmlns:a16="http://schemas.microsoft.com/office/drawing/2014/main" id="{00000000-0008-0000-0100-00003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0</xdr:rowOff>
        </xdr:from>
        <xdr:to>
          <xdr:col>8</xdr:col>
          <xdr:colOff>0</xdr:colOff>
          <xdr:row>21</xdr:row>
          <xdr:rowOff>12700</xdr:rowOff>
        </xdr:to>
        <xdr:sp macro="" textlink="">
          <xdr:nvSpPr>
            <xdr:cNvPr id="49202" name="Check Box 50" descr="はい" hidden="1">
              <a:extLst>
                <a:ext uri="{63B3BB69-23CF-44E3-9099-C40C66FF867C}">
                  <a14:compatExt spid="_x0000_s49202"/>
                </a:ext>
                <a:ext uri="{FF2B5EF4-FFF2-40B4-BE49-F238E27FC236}">
                  <a16:creationId xmlns:a16="http://schemas.microsoft.com/office/drawing/2014/main" id="{00000000-0008-0000-0100-00003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0</xdr:rowOff>
        </xdr:from>
        <xdr:to>
          <xdr:col>8</xdr:col>
          <xdr:colOff>0</xdr:colOff>
          <xdr:row>24</xdr:row>
          <xdr:rowOff>12700</xdr:rowOff>
        </xdr:to>
        <xdr:sp macro="" textlink="">
          <xdr:nvSpPr>
            <xdr:cNvPr id="49204" name="Check Box 52" descr="はい" hidden="1">
              <a:extLst>
                <a:ext uri="{63B3BB69-23CF-44E3-9099-C40C66FF867C}">
                  <a14:compatExt spid="_x0000_s49204"/>
                </a:ext>
                <a:ext uri="{FF2B5EF4-FFF2-40B4-BE49-F238E27FC236}">
                  <a16:creationId xmlns:a16="http://schemas.microsoft.com/office/drawing/2014/main" id="{00000000-0008-0000-0100-00003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0</xdr:rowOff>
        </xdr:from>
        <xdr:to>
          <xdr:col>8</xdr:col>
          <xdr:colOff>0</xdr:colOff>
          <xdr:row>27</xdr:row>
          <xdr:rowOff>12700</xdr:rowOff>
        </xdr:to>
        <xdr:sp macro="" textlink="">
          <xdr:nvSpPr>
            <xdr:cNvPr id="49207" name="Check Box 55" descr="はい" hidden="1">
              <a:extLst>
                <a:ext uri="{63B3BB69-23CF-44E3-9099-C40C66FF867C}">
                  <a14:compatExt spid="_x0000_s49207"/>
                </a:ext>
                <a:ext uri="{FF2B5EF4-FFF2-40B4-BE49-F238E27FC236}">
                  <a16:creationId xmlns:a16="http://schemas.microsoft.com/office/drawing/2014/main" id="{00000000-0008-0000-0100-00003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0</xdr:rowOff>
        </xdr:from>
        <xdr:to>
          <xdr:col>8</xdr:col>
          <xdr:colOff>0</xdr:colOff>
          <xdr:row>30</xdr:row>
          <xdr:rowOff>12700</xdr:rowOff>
        </xdr:to>
        <xdr:sp macro="" textlink="">
          <xdr:nvSpPr>
            <xdr:cNvPr id="49208" name="Check Box 56" descr="はい" hidden="1">
              <a:extLst>
                <a:ext uri="{63B3BB69-23CF-44E3-9099-C40C66FF867C}">
                  <a14:compatExt spid="_x0000_s49208"/>
                </a:ext>
                <a:ext uri="{FF2B5EF4-FFF2-40B4-BE49-F238E27FC236}">
                  <a16:creationId xmlns:a16="http://schemas.microsoft.com/office/drawing/2014/main" id="{00000000-0008-0000-0100-00003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260350</xdr:rowOff>
        </xdr:from>
        <xdr:to>
          <xdr:col>8</xdr:col>
          <xdr:colOff>0</xdr:colOff>
          <xdr:row>33</xdr:row>
          <xdr:rowOff>0</xdr:rowOff>
        </xdr:to>
        <xdr:sp macro="" textlink="">
          <xdr:nvSpPr>
            <xdr:cNvPr id="49209" name="Check Box 57" descr="はい" hidden="1">
              <a:extLst>
                <a:ext uri="{63B3BB69-23CF-44E3-9099-C40C66FF867C}">
                  <a14:compatExt spid="_x0000_s49209"/>
                </a:ext>
                <a:ext uri="{FF2B5EF4-FFF2-40B4-BE49-F238E27FC236}">
                  <a16:creationId xmlns:a16="http://schemas.microsoft.com/office/drawing/2014/main" id="{00000000-0008-0000-0100-00003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xdr:clientData/>
      </xdr:twoCellAnchor>
    </mc:Choice>
    <mc:Fallback/>
  </mc:AlternateContent>
  <xdr:twoCellAnchor>
    <xdr:from>
      <xdr:col>1</xdr:col>
      <xdr:colOff>66675</xdr:colOff>
      <xdr:row>24</xdr:row>
      <xdr:rowOff>190564</xdr:rowOff>
    </xdr:from>
    <xdr:to>
      <xdr:col>3</xdr:col>
      <xdr:colOff>1162050</xdr:colOff>
      <xdr:row>26</xdr:row>
      <xdr:rowOff>208343</xdr:rowOff>
    </xdr:to>
    <xdr:sp macro="" textlink="">
      <xdr:nvSpPr>
        <xdr:cNvPr id="26" name="大かっこ 25">
          <a:extLst>
            <a:ext uri="{FF2B5EF4-FFF2-40B4-BE49-F238E27FC236}">
              <a16:creationId xmlns:a16="http://schemas.microsoft.com/office/drawing/2014/main" id="{00000000-0008-0000-0100-00001A000000}"/>
            </a:ext>
          </a:extLst>
        </xdr:cNvPr>
        <xdr:cNvSpPr/>
      </xdr:nvSpPr>
      <xdr:spPr>
        <a:xfrm>
          <a:off x="495300" y="7124764"/>
          <a:ext cx="3476625" cy="5511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27</xdr:row>
      <xdr:rowOff>217232</xdr:rowOff>
    </xdr:from>
    <xdr:to>
      <xdr:col>3</xdr:col>
      <xdr:colOff>1162050</xdr:colOff>
      <xdr:row>29</xdr:row>
      <xdr:rowOff>235011</xdr:rowOff>
    </xdr:to>
    <xdr:sp macro="" textlink="">
      <xdr:nvSpPr>
        <xdr:cNvPr id="31" name="大かっこ 30">
          <a:extLst>
            <a:ext uri="{FF2B5EF4-FFF2-40B4-BE49-F238E27FC236}">
              <a16:creationId xmlns:a16="http://schemas.microsoft.com/office/drawing/2014/main" id="{00000000-0008-0000-0100-00001F000000}"/>
            </a:ext>
          </a:extLst>
        </xdr:cNvPr>
        <xdr:cNvSpPr/>
      </xdr:nvSpPr>
      <xdr:spPr>
        <a:xfrm>
          <a:off x="495300" y="7951532"/>
          <a:ext cx="3476625" cy="5511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30</xdr:row>
      <xdr:rowOff>243902</xdr:rowOff>
    </xdr:from>
    <xdr:to>
      <xdr:col>3</xdr:col>
      <xdr:colOff>1162050</xdr:colOff>
      <xdr:row>32</xdr:row>
      <xdr:rowOff>261681</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495300" y="8778302"/>
          <a:ext cx="3476625" cy="5511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12700</xdr:rowOff>
        </xdr:to>
        <xdr:sp macro="" textlink="">
          <xdr:nvSpPr>
            <xdr:cNvPr id="49168" name="Check Box 16" descr="はい" hidden="1">
              <a:extLst>
                <a:ext uri="{63B3BB69-23CF-44E3-9099-C40C66FF867C}">
                  <a14:compatExt spid="_x0000_s49168"/>
                </a:ext>
                <a:ext uri="{FF2B5EF4-FFF2-40B4-BE49-F238E27FC236}">
                  <a16:creationId xmlns:a16="http://schemas.microsoft.com/office/drawing/2014/main" id="{00000000-0008-0000-0100-00001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260350</xdr:rowOff>
        </xdr:from>
        <xdr:to>
          <xdr:col>6</xdr:col>
          <xdr:colOff>0</xdr:colOff>
          <xdr:row>17</xdr:row>
          <xdr:rowOff>0</xdr:rowOff>
        </xdr:to>
        <xdr:sp macro="" textlink="">
          <xdr:nvSpPr>
            <xdr:cNvPr id="49171" name="Check Box 19" descr="はい" hidden="1">
              <a:extLst>
                <a:ext uri="{63B3BB69-23CF-44E3-9099-C40C66FF867C}">
                  <a14:compatExt spid="_x0000_s49171"/>
                </a:ext>
                <a:ext uri="{FF2B5EF4-FFF2-40B4-BE49-F238E27FC236}">
                  <a16:creationId xmlns:a16="http://schemas.microsoft.com/office/drawing/2014/main" id="{00000000-0008-0000-01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260350</xdr:rowOff>
        </xdr:from>
        <xdr:to>
          <xdr:col>6</xdr:col>
          <xdr:colOff>0</xdr:colOff>
          <xdr:row>20</xdr:row>
          <xdr:rowOff>0</xdr:rowOff>
        </xdr:to>
        <xdr:sp macro="" textlink="">
          <xdr:nvSpPr>
            <xdr:cNvPr id="49174" name="Check Box 22" descr="はい" hidden="1">
              <a:extLst>
                <a:ext uri="{63B3BB69-23CF-44E3-9099-C40C66FF867C}">
                  <a14:compatExt spid="_x0000_s49174"/>
                </a:ext>
                <a:ext uri="{FF2B5EF4-FFF2-40B4-BE49-F238E27FC236}">
                  <a16:creationId xmlns:a16="http://schemas.microsoft.com/office/drawing/2014/main" id="{00000000-0008-0000-01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0</xdr:rowOff>
        </xdr:from>
        <xdr:to>
          <xdr:col>6</xdr:col>
          <xdr:colOff>0</xdr:colOff>
          <xdr:row>23</xdr:row>
          <xdr:rowOff>12700</xdr:rowOff>
        </xdr:to>
        <xdr:sp macro="" textlink="">
          <xdr:nvSpPr>
            <xdr:cNvPr id="49176" name="Check Box 24" descr="はい" hidden="1">
              <a:extLst>
                <a:ext uri="{63B3BB69-23CF-44E3-9099-C40C66FF867C}">
                  <a14:compatExt spid="_x0000_s49176"/>
                </a:ext>
                <a:ext uri="{FF2B5EF4-FFF2-40B4-BE49-F238E27FC236}">
                  <a16:creationId xmlns:a16="http://schemas.microsoft.com/office/drawing/2014/main" id="{00000000-0008-0000-01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0</xdr:rowOff>
        </xdr:from>
        <xdr:to>
          <xdr:col>6</xdr:col>
          <xdr:colOff>0</xdr:colOff>
          <xdr:row>25</xdr:row>
          <xdr:rowOff>260350</xdr:rowOff>
        </xdr:to>
        <xdr:sp macro="" textlink="">
          <xdr:nvSpPr>
            <xdr:cNvPr id="49178" name="Check Box 26" descr="はい" hidden="1">
              <a:extLst>
                <a:ext uri="{63B3BB69-23CF-44E3-9099-C40C66FF867C}">
                  <a14:compatExt spid="_x0000_s49178"/>
                </a:ext>
                <a:ext uri="{FF2B5EF4-FFF2-40B4-BE49-F238E27FC236}">
                  <a16:creationId xmlns:a16="http://schemas.microsoft.com/office/drawing/2014/main" id="{00000000-0008-0000-0100-00001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6</xdr:col>
          <xdr:colOff>0</xdr:colOff>
          <xdr:row>29</xdr:row>
          <xdr:rowOff>12700</xdr:rowOff>
        </xdr:to>
        <xdr:sp macro="" textlink="">
          <xdr:nvSpPr>
            <xdr:cNvPr id="49179" name="Check Box 27" descr="はい" hidden="1">
              <a:extLst>
                <a:ext uri="{63B3BB69-23CF-44E3-9099-C40C66FF867C}">
                  <a14:compatExt spid="_x0000_s49179"/>
                </a:ext>
                <a:ext uri="{FF2B5EF4-FFF2-40B4-BE49-F238E27FC236}">
                  <a16:creationId xmlns:a16="http://schemas.microsoft.com/office/drawing/2014/main" id="{00000000-0008-0000-01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0</xdr:rowOff>
        </xdr:from>
        <xdr:to>
          <xdr:col>6</xdr:col>
          <xdr:colOff>0</xdr:colOff>
          <xdr:row>32</xdr:row>
          <xdr:rowOff>12700</xdr:rowOff>
        </xdr:to>
        <xdr:sp macro="" textlink="">
          <xdr:nvSpPr>
            <xdr:cNvPr id="49180" name="Check Box 28" descr="はい" hidden="1">
              <a:extLst>
                <a:ext uri="{63B3BB69-23CF-44E3-9099-C40C66FF867C}">
                  <a14:compatExt spid="_x0000_s49180"/>
                </a:ext>
                <a:ext uri="{FF2B5EF4-FFF2-40B4-BE49-F238E27FC236}">
                  <a16:creationId xmlns:a16="http://schemas.microsoft.com/office/drawing/2014/main" id="{00000000-0008-0000-01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0</xdr:rowOff>
        </xdr:from>
        <xdr:to>
          <xdr:col>6</xdr:col>
          <xdr:colOff>0</xdr:colOff>
          <xdr:row>14</xdr:row>
          <xdr:rowOff>12700</xdr:rowOff>
        </xdr:to>
        <xdr:sp macro="" textlink="">
          <xdr:nvSpPr>
            <xdr:cNvPr id="49211" name="Check Box 59" descr="はい" hidden="1">
              <a:extLst>
                <a:ext uri="{63B3BB69-23CF-44E3-9099-C40C66FF867C}">
                  <a14:compatExt spid="_x0000_s49211"/>
                </a:ext>
                <a:ext uri="{FF2B5EF4-FFF2-40B4-BE49-F238E27FC236}">
                  <a16:creationId xmlns:a16="http://schemas.microsoft.com/office/drawing/2014/main" id="{00000000-0008-0000-0100-00003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12700</xdr:rowOff>
        </xdr:to>
        <xdr:sp macro="" textlink="">
          <xdr:nvSpPr>
            <xdr:cNvPr id="49212" name="Check Box 60" descr="はい" hidden="1">
              <a:extLst>
                <a:ext uri="{63B3BB69-23CF-44E3-9099-C40C66FF867C}">
                  <a14:compatExt spid="_x0000_s49212"/>
                </a:ext>
                <a:ext uri="{FF2B5EF4-FFF2-40B4-BE49-F238E27FC236}">
                  <a16:creationId xmlns:a16="http://schemas.microsoft.com/office/drawing/2014/main" id="{00000000-0008-0000-0100-00003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0</xdr:rowOff>
        </xdr:from>
        <xdr:to>
          <xdr:col>6</xdr:col>
          <xdr:colOff>0</xdr:colOff>
          <xdr:row>5</xdr:row>
          <xdr:rowOff>12700</xdr:rowOff>
        </xdr:to>
        <xdr:sp macro="" textlink="">
          <xdr:nvSpPr>
            <xdr:cNvPr id="49219" name="Check Box 67" descr="はい" hidden="1">
              <a:extLst>
                <a:ext uri="{63B3BB69-23CF-44E3-9099-C40C66FF867C}">
                  <a14:compatExt spid="_x0000_s49219"/>
                </a:ext>
                <a:ext uri="{FF2B5EF4-FFF2-40B4-BE49-F238E27FC236}">
                  <a16:creationId xmlns:a16="http://schemas.microsoft.com/office/drawing/2014/main" id="{00000000-0008-0000-0100-00004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必須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7</xdr:row>
          <xdr:rowOff>0</xdr:rowOff>
        </xdr:from>
        <xdr:to>
          <xdr:col>6</xdr:col>
          <xdr:colOff>0</xdr:colOff>
          <xdr:row>8</xdr:row>
          <xdr:rowOff>19050</xdr:rowOff>
        </xdr:to>
        <xdr:sp macro="" textlink="">
          <xdr:nvSpPr>
            <xdr:cNvPr id="49222" name="Check Box 70" descr="はい" hidden="1">
              <a:extLst>
                <a:ext uri="{63B3BB69-23CF-44E3-9099-C40C66FF867C}">
                  <a14:compatExt spid="_x0000_s49222"/>
                </a:ext>
                <a:ext uri="{FF2B5EF4-FFF2-40B4-BE49-F238E27FC236}">
                  <a16:creationId xmlns:a16="http://schemas.microsoft.com/office/drawing/2014/main" id="{00000000-0008-0000-0100-00004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0</xdr:rowOff>
        </xdr:to>
        <xdr:sp macro="" textlink="">
          <xdr:nvSpPr>
            <xdr:cNvPr id="49224" name="Check Box 72" descr="はい" hidden="1">
              <a:extLst>
                <a:ext uri="{63B3BB69-23CF-44E3-9099-C40C66FF867C}">
                  <a14:compatExt spid="_x0000_s49224"/>
                </a:ext>
                <a:ext uri="{FF2B5EF4-FFF2-40B4-BE49-F238E27FC236}">
                  <a16:creationId xmlns:a16="http://schemas.microsoft.com/office/drawing/2014/main" id="{00000000-0008-0000-0100-00004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260350</xdr:rowOff>
        </xdr:from>
        <xdr:to>
          <xdr:col>8</xdr:col>
          <xdr:colOff>0</xdr:colOff>
          <xdr:row>9</xdr:row>
          <xdr:rowOff>0</xdr:rowOff>
        </xdr:to>
        <xdr:sp macro="" textlink="">
          <xdr:nvSpPr>
            <xdr:cNvPr id="49225" name="Check Box 73" descr="はい" hidden="1">
              <a:extLst>
                <a:ext uri="{63B3BB69-23CF-44E3-9099-C40C66FF867C}">
                  <a14:compatExt spid="_x0000_s49225"/>
                </a:ext>
                <a:ext uri="{FF2B5EF4-FFF2-40B4-BE49-F238E27FC236}">
                  <a16:creationId xmlns:a16="http://schemas.microsoft.com/office/drawing/2014/main" id="{00000000-0008-0000-0100-00004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66675</xdr:colOff>
      <xdr:row>4</xdr:row>
      <xdr:rowOff>0</xdr:rowOff>
    </xdr:from>
    <xdr:to>
      <xdr:col>8</xdr:col>
      <xdr:colOff>0</xdr:colOff>
      <xdr:row>33</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0375" y="1066800"/>
          <a:ext cx="6181725" cy="7734300"/>
          <a:chOff x="495300" y="1047750"/>
          <a:chExt cx="6743702" cy="7596188"/>
        </a:xfrm>
      </xdr:grpSpPr>
      <mc:AlternateContent xmlns:mc="http://schemas.openxmlformats.org/markup-compatibility/2006">
        <mc:Choice xmlns:a14="http://schemas.microsoft.com/office/drawing/2010/main" Requires="a14">
          <xdr:sp macro="" textlink="">
            <xdr:nvSpPr>
              <xdr:cNvPr id="67585" name="Check Box 1" descr="はい" hidden="1">
                <a:extLst>
                  <a:ext uri="{63B3BB69-23CF-44E3-9099-C40C66FF867C}">
                    <a14:compatExt spid="_x0000_s67585"/>
                  </a:ext>
                  <a:ext uri="{FF2B5EF4-FFF2-40B4-BE49-F238E27FC236}">
                    <a16:creationId xmlns:a16="http://schemas.microsoft.com/office/drawing/2014/main" id="{00000000-0008-0000-0200-000001080100}"/>
                  </a:ext>
                </a:extLst>
              </xdr:cNvPr>
              <xdr:cNvSpPr/>
            </xdr:nvSpPr>
            <xdr:spPr bwMode="auto">
              <a:xfrm>
                <a:off x="4848225" y="1047750"/>
                <a:ext cx="771525" cy="261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必須</a:t>
                </a:r>
              </a:p>
            </xdr:txBody>
          </xdr:sp>
        </mc:Choice>
        <mc:Fallback/>
      </mc:AlternateContent>
      <mc:AlternateContent xmlns:mc="http://schemas.openxmlformats.org/markup-compatibility/2006">
        <mc:Choice xmlns:a14="http://schemas.microsoft.com/office/drawing/2010/main" Requires="a14">
          <xdr:sp macro="" textlink="">
            <xdr:nvSpPr>
              <xdr:cNvPr id="67598" name="Check Box 14" descr="はい" hidden="1">
                <a:extLst>
                  <a:ext uri="{63B3BB69-23CF-44E3-9099-C40C66FF867C}">
                    <a14:compatExt spid="_x0000_s67598"/>
                  </a:ext>
                  <a:ext uri="{FF2B5EF4-FFF2-40B4-BE49-F238E27FC236}">
                    <a16:creationId xmlns:a16="http://schemas.microsoft.com/office/drawing/2014/main" id="{00000000-0008-0000-0200-00000E080100}"/>
                  </a:ext>
                </a:extLst>
              </xdr:cNvPr>
              <xdr:cNvSpPr/>
            </xdr:nvSpPr>
            <xdr:spPr bwMode="auto">
              <a:xfrm>
                <a:off x="4848225" y="5762625"/>
                <a:ext cx="771525" cy="261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67613" name="Check Box 29" descr="はい" hidden="1">
                <a:extLst>
                  <a:ext uri="{63B3BB69-23CF-44E3-9099-C40C66FF867C}">
                    <a14:compatExt spid="_x0000_s67613"/>
                  </a:ext>
                  <a:ext uri="{FF2B5EF4-FFF2-40B4-BE49-F238E27FC236}">
                    <a16:creationId xmlns:a16="http://schemas.microsoft.com/office/drawing/2014/main" id="{00000000-0008-0000-0200-00001D080100}"/>
                  </a:ext>
                </a:extLst>
              </xdr:cNvPr>
              <xdr:cNvSpPr/>
            </xdr:nvSpPr>
            <xdr:spPr bwMode="auto">
              <a:xfrm>
                <a:off x="4848225" y="4191000"/>
                <a:ext cx="771525" cy="261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67614" name="Check Box 30" descr="はい" hidden="1">
                <a:extLst>
                  <a:ext uri="{63B3BB69-23CF-44E3-9099-C40C66FF867C}">
                    <a14:compatExt spid="_x0000_s67614"/>
                  </a:ext>
                  <a:ext uri="{FF2B5EF4-FFF2-40B4-BE49-F238E27FC236}">
                    <a16:creationId xmlns:a16="http://schemas.microsoft.com/office/drawing/2014/main" id="{00000000-0008-0000-0200-00001E080100}"/>
                  </a:ext>
                </a:extLst>
              </xdr:cNvPr>
              <xdr:cNvSpPr/>
            </xdr:nvSpPr>
            <xdr:spPr bwMode="auto">
              <a:xfrm>
                <a:off x="4848225" y="2619375"/>
                <a:ext cx="771525" cy="261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67615" name="Check Box 31" descr="はい" hidden="1">
                <a:extLst>
                  <a:ext uri="{63B3BB69-23CF-44E3-9099-C40C66FF867C}">
                    <a14:compatExt spid="_x0000_s67615"/>
                  </a:ext>
                  <a:ext uri="{FF2B5EF4-FFF2-40B4-BE49-F238E27FC236}">
                    <a16:creationId xmlns:a16="http://schemas.microsoft.com/office/drawing/2014/main" id="{00000000-0008-0000-0200-00001F080100}"/>
                  </a:ext>
                </a:extLst>
              </xdr:cNvPr>
              <xdr:cNvSpPr/>
            </xdr:nvSpPr>
            <xdr:spPr bwMode="auto">
              <a:xfrm>
                <a:off x="4848225" y="4976813"/>
                <a:ext cx="771525" cy="2619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67616" name="Check Box 32" descr="はい" hidden="1">
                <a:extLst>
                  <a:ext uri="{63B3BB69-23CF-44E3-9099-C40C66FF867C}">
                    <a14:compatExt spid="_x0000_s67616"/>
                  </a:ext>
                  <a:ext uri="{FF2B5EF4-FFF2-40B4-BE49-F238E27FC236}">
                    <a16:creationId xmlns:a16="http://schemas.microsoft.com/office/drawing/2014/main" id="{00000000-0008-0000-0200-000020080100}"/>
                  </a:ext>
                </a:extLst>
              </xdr:cNvPr>
              <xdr:cNvSpPr/>
            </xdr:nvSpPr>
            <xdr:spPr bwMode="auto">
              <a:xfrm>
                <a:off x="4848225" y="1833563"/>
                <a:ext cx="7715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67618" name="Check Box 34" descr="はい" hidden="1">
                <a:extLst>
                  <a:ext uri="{63B3BB69-23CF-44E3-9099-C40C66FF867C}">
                    <a14:compatExt spid="_x0000_s67618"/>
                  </a:ext>
                  <a:ext uri="{FF2B5EF4-FFF2-40B4-BE49-F238E27FC236}">
                    <a16:creationId xmlns:a16="http://schemas.microsoft.com/office/drawing/2014/main" id="{00000000-0008-0000-0200-000022080100}"/>
                  </a:ext>
                </a:extLst>
              </xdr:cNvPr>
              <xdr:cNvSpPr/>
            </xdr:nvSpPr>
            <xdr:spPr bwMode="auto">
              <a:xfrm>
                <a:off x="4848225" y="1833563"/>
                <a:ext cx="771525" cy="2619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67622" name="Check Box 38" descr="はい" hidden="1">
                <a:extLst>
                  <a:ext uri="{63B3BB69-23CF-44E3-9099-C40C66FF867C}">
                    <a14:compatExt spid="_x0000_s67622"/>
                  </a:ext>
                  <a:ext uri="{FF2B5EF4-FFF2-40B4-BE49-F238E27FC236}">
                    <a16:creationId xmlns:a16="http://schemas.microsoft.com/office/drawing/2014/main" id="{00000000-0008-0000-0200-000026080100}"/>
                  </a:ext>
                </a:extLst>
              </xdr:cNvPr>
              <xdr:cNvSpPr/>
            </xdr:nvSpPr>
            <xdr:spPr bwMode="auto">
              <a:xfrm>
                <a:off x="4848225" y="3405188"/>
                <a:ext cx="771525" cy="2619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67623" name="Check Box 39" descr="はい" hidden="1">
                <a:extLst>
                  <a:ext uri="{63B3BB69-23CF-44E3-9099-C40C66FF867C}">
                    <a14:compatExt spid="_x0000_s67623"/>
                  </a:ext>
                  <a:ext uri="{FF2B5EF4-FFF2-40B4-BE49-F238E27FC236}">
                    <a16:creationId xmlns:a16="http://schemas.microsoft.com/office/drawing/2014/main" id="{00000000-0008-0000-0200-000027080100}"/>
                  </a:ext>
                </a:extLst>
              </xdr:cNvPr>
              <xdr:cNvSpPr/>
            </xdr:nvSpPr>
            <xdr:spPr bwMode="auto">
              <a:xfrm>
                <a:off x="4848225" y="6548438"/>
                <a:ext cx="7715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67624" name="Check Box 40" descr="はい" hidden="1">
                <a:extLst>
                  <a:ext uri="{63B3BB69-23CF-44E3-9099-C40C66FF867C}">
                    <a14:compatExt spid="_x0000_s67624"/>
                  </a:ext>
                  <a:ext uri="{FF2B5EF4-FFF2-40B4-BE49-F238E27FC236}">
                    <a16:creationId xmlns:a16="http://schemas.microsoft.com/office/drawing/2014/main" id="{00000000-0008-0000-0200-000028080100}"/>
                  </a:ext>
                </a:extLst>
              </xdr:cNvPr>
              <xdr:cNvSpPr/>
            </xdr:nvSpPr>
            <xdr:spPr bwMode="auto">
              <a:xfrm>
                <a:off x="4848225" y="7334250"/>
                <a:ext cx="771525" cy="261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67625" name="Check Box 41" descr="はい" hidden="1">
                <a:extLst>
                  <a:ext uri="{63B3BB69-23CF-44E3-9099-C40C66FF867C}">
                    <a14:compatExt spid="_x0000_s67625"/>
                  </a:ext>
                  <a:ext uri="{FF2B5EF4-FFF2-40B4-BE49-F238E27FC236}">
                    <a16:creationId xmlns:a16="http://schemas.microsoft.com/office/drawing/2014/main" id="{00000000-0008-0000-0200-000029080100}"/>
                  </a:ext>
                </a:extLst>
              </xdr:cNvPr>
              <xdr:cNvSpPr/>
            </xdr:nvSpPr>
            <xdr:spPr bwMode="auto">
              <a:xfrm>
                <a:off x="4848225" y="8120063"/>
                <a:ext cx="771525" cy="2619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67626" name="Check Box 42" descr="はい" hidden="1">
                <a:extLst>
                  <a:ext uri="{63B3BB69-23CF-44E3-9099-C40C66FF867C}">
                    <a14:compatExt spid="_x0000_s67626"/>
                  </a:ext>
                  <a:ext uri="{FF2B5EF4-FFF2-40B4-BE49-F238E27FC236}">
                    <a16:creationId xmlns:a16="http://schemas.microsoft.com/office/drawing/2014/main" id="{00000000-0008-0000-0200-00002A080100}"/>
                  </a:ext>
                </a:extLst>
              </xdr:cNvPr>
              <xdr:cNvSpPr/>
            </xdr:nvSpPr>
            <xdr:spPr bwMode="auto">
              <a:xfrm>
                <a:off x="5657851" y="6815138"/>
                <a:ext cx="1581151" cy="2619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67627" name="Check Box 43" descr="はい" hidden="1">
                <a:extLst>
                  <a:ext uri="{63B3BB69-23CF-44E3-9099-C40C66FF867C}">
                    <a14:compatExt spid="_x0000_s67627"/>
                  </a:ext>
                  <a:ext uri="{FF2B5EF4-FFF2-40B4-BE49-F238E27FC236}">
                    <a16:creationId xmlns:a16="http://schemas.microsoft.com/office/drawing/2014/main" id="{00000000-0008-0000-0200-00002B080100}"/>
                  </a:ext>
                </a:extLst>
              </xdr:cNvPr>
              <xdr:cNvSpPr/>
            </xdr:nvSpPr>
            <xdr:spPr bwMode="auto">
              <a:xfrm>
                <a:off x="5657850" y="7600950"/>
                <a:ext cx="1581151" cy="261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67628" name="Check Box 44" descr="はい" hidden="1">
                <a:extLst>
                  <a:ext uri="{63B3BB69-23CF-44E3-9099-C40C66FF867C}">
                    <a14:compatExt spid="_x0000_s67628"/>
                  </a:ext>
                  <a:ext uri="{FF2B5EF4-FFF2-40B4-BE49-F238E27FC236}">
                    <a16:creationId xmlns:a16="http://schemas.microsoft.com/office/drawing/2014/main" id="{00000000-0008-0000-0200-00002C080100}"/>
                  </a:ext>
                </a:extLst>
              </xdr:cNvPr>
              <xdr:cNvSpPr/>
            </xdr:nvSpPr>
            <xdr:spPr bwMode="auto">
              <a:xfrm>
                <a:off x="5657850" y="8382000"/>
                <a:ext cx="1581151" cy="261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67636" name="Check Box 52" descr="はい" hidden="1">
                <a:extLst>
                  <a:ext uri="{63B3BB69-23CF-44E3-9099-C40C66FF867C}">
                    <a14:compatExt spid="_x0000_s67636"/>
                  </a:ext>
                  <a:ext uri="{FF2B5EF4-FFF2-40B4-BE49-F238E27FC236}">
                    <a16:creationId xmlns:a16="http://schemas.microsoft.com/office/drawing/2014/main" id="{00000000-0008-0000-0200-000034080100}"/>
                  </a:ext>
                </a:extLst>
              </xdr:cNvPr>
              <xdr:cNvSpPr/>
            </xdr:nvSpPr>
            <xdr:spPr bwMode="auto">
              <a:xfrm>
                <a:off x="5657850" y="4452938"/>
                <a:ext cx="1581151" cy="2619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xdr:sp macro="" textlink="">
        <xdr:nvSpPr>
          <xdr:cNvPr id="27" name="大かっこ 26">
            <a:extLst>
              <a:ext uri="{FF2B5EF4-FFF2-40B4-BE49-F238E27FC236}">
                <a16:creationId xmlns:a16="http://schemas.microsoft.com/office/drawing/2014/main" id="{00000000-0008-0000-0200-00001B000000}"/>
              </a:ext>
            </a:extLst>
          </xdr:cNvPr>
          <xdr:cNvSpPr/>
        </xdr:nvSpPr>
        <xdr:spPr>
          <a:xfrm>
            <a:off x="495300" y="6543675"/>
            <a:ext cx="3476625" cy="523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 name="大かっこ 29">
            <a:extLst>
              <a:ext uri="{FF2B5EF4-FFF2-40B4-BE49-F238E27FC236}">
                <a16:creationId xmlns:a16="http://schemas.microsoft.com/office/drawing/2014/main" id="{00000000-0008-0000-0200-00001E000000}"/>
              </a:ext>
            </a:extLst>
          </xdr:cNvPr>
          <xdr:cNvSpPr/>
        </xdr:nvSpPr>
        <xdr:spPr>
          <a:xfrm>
            <a:off x="495300" y="7329488"/>
            <a:ext cx="3476625" cy="523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大かっこ 30">
            <a:extLst>
              <a:ext uri="{FF2B5EF4-FFF2-40B4-BE49-F238E27FC236}">
                <a16:creationId xmlns:a16="http://schemas.microsoft.com/office/drawing/2014/main" id="{00000000-0008-0000-0200-00001F000000}"/>
              </a:ext>
            </a:extLst>
          </xdr:cNvPr>
          <xdr:cNvSpPr/>
        </xdr:nvSpPr>
        <xdr:spPr>
          <a:xfrm>
            <a:off x="495300" y="8115300"/>
            <a:ext cx="3476625" cy="523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mc:AlternateContent xmlns:mc="http://schemas.openxmlformats.org/markup-compatibility/2006">
        <mc:Choice xmlns:a14="http://schemas.microsoft.com/office/drawing/2010/main" Requires="a14">
          <xdr:sp macro="" textlink="">
            <xdr:nvSpPr>
              <xdr:cNvPr id="67637" name="Check Box 53" descr="はい" hidden="1">
                <a:extLst>
                  <a:ext uri="{63B3BB69-23CF-44E3-9099-C40C66FF867C}">
                    <a14:compatExt spid="_x0000_s67637"/>
                  </a:ext>
                  <a:ext uri="{FF2B5EF4-FFF2-40B4-BE49-F238E27FC236}">
                    <a16:creationId xmlns:a16="http://schemas.microsoft.com/office/drawing/2014/main" id="{00000000-0008-0000-0200-000035080100}"/>
                  </a:ext>
                </a:extLst>
              </xdr:cNvPr>
              <xdr:cNvSpPr/>
            </xdr:nvSpPr>
            <xdr:spPr bwMode="auto">
              <a:xfrm>
                <a:off x="5657850" y="2881313"/>
                <a:ext cx="1581151" cy="2619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67638" name="Check Box 54" descr="はい" hidden="1">
                <a:extLst>
                  <a:ext uri="{63B3BB69-23CF-44E3-9099-C40C66FF867C}">
                    <a14:compatExt spid="_x0000_s67638"/>
                  </a:ext>
                  <a:ext uri="{FF2B5EF4-FFF2-40B4-BE49-F238E27FC236}">
                    <a16:creationId xmlns:a16="http://schemas.microsoft.com/office/drawing/2014/main" id="{00000000-0008-0000-0200-000036080100}"/>
                  </a:ext>
                </a:extLst>
              </xdr:cNvPr>
              <xdr:cNvSpPr/>
            </xdr:nvSpPr>
            <xdr:spPr bwMode="auto">
              <a:xfrm>
                <a:off x="5657850" y="5238750"/>
                <a:ext cx="1581151" cy="261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67639" name="Check Box 55" descr="はい" hidden="1">
                <a:extLst>
                  <a:ext uri="{63B3BB69-23CF-44E3-9099-C40C66FF867C}">
                    <a14:compatExt spid="_x0000_s67639"/>
                  </a:ext>
                  <a:ext uri="{FF2B5EF4-FFF2-40B4-BE49-F238E27FC236}">
                    <a16:creationId xmlns:a16="http://schemas.microsoft.com/office/drawing/2014/main" id="{00000000-0008-0000-0200-000037080100}"/>
                  </a:ext>
                </a:extLst>
              </xdr:cNvPr>
              <xdr:cNvSpPr/>
            </xdr:nvSpPr>
            <xdr:spPr bwMode="auto">
              <a:xfrm>
                <a:off x="5657850" y="6024563"/>
                <a:ext cx="1581151" cy="2619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67640" name="Check Box 56" descr="はい" hidden="1">
                <a:extLst>
                  <a:ext uri="{63B3BB69-23CF-44E3-9099-C40C66FF867C}">
                    <a14:compatExt spid="_x0000_s67640"/>
                  </a:ext>
                  <a:ext uri="{FF2B5EF4-FFF2-40B4-BE49-F238E27FC236}">
                    <a16:creationId xmlns:a16="http://schemas.microsoft.com/office/drawing/2014/main" id="{00000000-0008-0000-0200-000038080100}"/>
                  </a:ext>
                </a:extLst>
              </xdr:cNvPr>
              <xdr:cNvSpPr/>
            </xdr:nvSpPr>
            <xdr:spPr bwMode="auto">
              <a:xfrm>
                <a:off x="5657850" y="3667125"/>
                <a:ext cx="1581151" cy="261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19</xdr:row>
          <xdr:rowOff>0</xdr:rowOff>
        </xdr:from>
        <xdr:to>
          <xdr:col>6</xdr:col>
          <xdr:colOff>0</xdr:colOff>
          <xdr:row>20</xdr:row>
          <xdr:rowOff>0</xdr:rowOff>
        </xdr:to>
        <xdr:sp macro="" textlink="">
          <xdr:nvSpPr>
            <xdr:cNvPr id="99330" name="Check Box 2" descr="はい" hidden="1">
              <a:extLst>
                <a:ext uri="{63B3BB69-23CF-44E3-9099-C40C66FF867C}">
                  <a14:compatExt spid="_x0000_s99330"/>
                </a:ext>
                <a:ext uri="{FF2B5EF4-FFF2-40B4-BE49-F238E27FC236}">
                  <a16:creationId xmlns:a16="http://schemas.microsoft.com/office/drawing/2014/main" id="{00000000-0008-0000-03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266700</xdr:rowOff>
        </xdr:from>
        <xdr:to>
          <xdr:col>6</xdr:col>
          <xdr:colOff>0</xdr:colOff>
          <xdr:row>10</xdr:row>
          <xdr:rowOff>266700</xdr:rowOff>
        </xdr:to>
        <xdr:sp macro="" textlink="">
          <xdr:nvSpPr>
            <xdr:cNvPr id="99341" name="Check Box 13" descr="はい" hidden="1">
              <a:extLst>
                <a:ext uri="{63B3BB69-23CF-44E3-9099-C40C66FF867C}">
                  <a14:compatExt spid="_x0000_s99341"/>
                </a:ext>
                <a:ext uri="{FF2B5EF4-FFF2-40B4-BE49-F238E27FC236}">
                  <a16:creationId xmlns:a16="http://schemas.microsoft.com/office/drawing/2014/main" id="{00000000-0008-0000-0300-00000D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266700</xdr:rowOff>
        </xdr:from>
        <xdr:to>
          <xdr:col>6</xdr:col>
          <xdr:colOff>0</xdr:colOff>
          <xdr:row>14</xdr:row>
          <xdr:rowOff>266700</xdr:rowOff>
        </xdr:to>
        <xdr:sp macro="" textlink="">
          <xdr:nvSpPr>
            <xdr:cNvPr id="99342" name="Check Box 14" descr="はい" hidden="1">
              <a:extLst>
                <a:ext uri="{63B3BB69-23CF-44E3-9099-C40C66FF867C}">
                  <a14:compatExt spid="_x0000_s99342"/>
                </a:ext>
                <a:ext uri="{FF2B5EF4-FFF2-40B4-BE49-F238E27FC236}">
                  <a16:creationId xmlns:a16="http://schemas.microsoft.com/office/drawing/2014/main" id="{00000000-0008-0000-0300-00000E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0</xdr:rowOff>
        </xdr:from>
        <xdr:to>
          <xdr:col>6</xdr:col>
          <xdr:colOff>0</xdr:colOff>
          <xdr:row>7</xdr:row>
          <xdr:rowOff>266700</xdr:rowOff>
        </xdr:to>
        <xdr:sp macro="" textlink="">
          <xdr:nvSpPr>
            <xdr:cNvPr id="99343" name="Check Box 15" descr="はい" hidden="1">
              <a:extLst>
                <a:ext uri="{63B3BB69-23CF-44E3-9099-C40C66FF867C}">
                  <a14:compatExt spid="_x0000_s99343"/>
                </a:ext>
                <a:ext uri="{FF2B5EF4-FFF2-40B4-BE49-F238E27FC236}">
                  <a16:creationId xmlns:a16="http://schemas.microsoft.com/office/drawing/2014/main" id="{00000000-0008-0000-0300-00000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266700</xdr:rowOff>
        </xdr:from>
        <xdr:to>
          <xdr:col>6</xdr:col>
          <xdr:colOff>0</xdr:colOff>
          <xdr:row>26</xdr:row>
          <xdr:rowOff>266700</xdr:rowOff>
        </xdr:to>
        <xdr:sp macro="" textlink="">
          <xdr:nvSpPr>
            <xdr:cNvPr id="99345" name="Check Box 17" descr="はい" hidden="1">
              <a:extLst>
                <a:ext uri="{63B3BB69-23CF-44E3-9099-C40C66FF867C}">
                  <a14:compatExt spid="_x0000_s99345"/>
                </a:ext>
                <a:ext uri="{FF2B5EF4-FFF2-40B4-BE49-F238E27FC236}">
                  <a16:creationId xmlns:a16="http://schemas.microsoft.com/office/drawing/2014/main" id="{00000000-0008-0000-0300-00001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266700</xdr:rowOff>
        </xdr:from>
        <xdr:to>
          <xdr:col>6</xdr:col>
          <xdr:colOff>0</xdr:colOff>
          <xdr:row>29</xdr:row>
          <xdr:rowOff>260350</xdr:rowOff>
        </xdr:to>
        <xdr:sp macro="" textlink="">
          <xdr:nvSpPr>
            <xdr:cNvPr id="99346" name="Check Box 18" descr="はい" hidden="1">
              <a:extLst>
                <a:ext uri="{63B3BB69-23CF-44E3-9099-C40C66FF867C}">
                  <a14:compatExt spid="_x0000_s99346"/>
                </a:ext>
                <a:ext uri="{FF2B5EF4-FFF2-40B4-BE49-F238E27FC236}">
                  <a16:creationId xmlns:a16="http://schemas.microsoft.com/office/drawing/2014/main" id="{00000000-0008-0000-0300-00001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266700</xdr:rowOff>
        </xdr:from>
        <xdr:to>
          <xdr:col>6</xdr:col>
          <xdr:colOff>0</xdr:colOff>
          <xdr:row>32</xdr:row>
          <xdr:rowOff>266700</xdr:rowOff>
        </xdr:to>
        <xdr:sp macro="" textlink="">
          <xdr:nvSpPr>
            <xdr:cNvPr id="99347" name="Check Box 19" descr="はい" hidden="1">
              <a:extLst>
                <a:ext uri="{63B3BB69-23CF-44E3-9099-C40C66FF867C}">
                  <a14:compatExt spid="_x0000_s99347"/>
                </a:ext>
                <a:ext uri="{FF2B5EF4-FFF2-40B4-BE49-F238E27FC236}">
                  <a16:creationId xmlns:a16="http://schemas.microsoft.com/office/drawing/2014/main" id="{00000000-0008-0000-0300-00001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26</xdr:row>
          <xdr:rowOff>266700</xdr:rowOff>
        </xdr:from>
        <xdr:to>
          <xdr:col>8</xdr:col>
          <xdr:colOff>0</xdr:colOff>
          <xdr:row>27</xdr:row>
          <xdr:rowOff>266700</xdr:rowOff>
        </xdr:to>
        <xdr:sp macro="" textlink="">
          <xdr:nvSpPr>
            <xdr:cNvPr id="99349" name="Check Box 21" descr="はい" hidden="1">
              <a:extLst>
                <a:ext uri="{63B3BB69-23CF-44E3-9099-C40C66FF867C}">
                  <a14:compatExt spid="_x0000_s99349"/>
                </a:ext>
                <a:ext uri="{FF2B5EF4-FFF2-40B4-BE49-F238E27FC236}">
                  <a16:creationId xmlns:a16="http://schemas.microsoft.com/office/drawing/2014/main" id="{00000000-0008-0000-0300-00001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29</xdr:row>
          <xdr:rowOff>266700</xdr:rowOff>
        </xdr:from>
        <xdr:to>
          <xdr:col>8</xdr:col>
          <xdr:colOff>0</xdr:colOff>
          <xdr:row>30</xdr:row>
          <xdr:rowOff>266700</xdr:rowOff>
        </xdr:to>
        <xdr:sp macro="" textlink="">
          <xdr:nvSpPr>
            <xdr:cNvPr id="99350" name="Check Box 22" descr="はい" hidden="1">
              <a:extLst>
                <a:ext uri="{63B3BB69-23CF-44E3-9099-C40C66FF867C}">
                  <a14:compatExt spid="_x0000_s99350"/>
                </a:ext>
                <a:ext uri="{FF2B5EF4-FFF2-40B4-BE49-F238E27FC236}">
                  <a16:creationId xmlns:a16="http://schemas.microsoft.com/office/drawing/2014/main" id="{00000000-0008-0000-0300-00001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33</xdr:row>
          <xdr:rowOff>0</xdr:rowOff>
        </xdr:from>
        <xdr:to>
          <xdr:col>8</xdr:col>
          <xdr:colOff>0</xdr:colOff>
          <xdr:row>34</xdr:row>
          <xdr:rowOff>0</xdr:rowOff>
        </xdr:to>
        <xdr:sp macro="" textlink="">
          <xdr:nvSpPr>
            <xdr:cNvPr id="99351" name="Check Box 23" descr="はい" hidden="1">
              <a:extLst>
                <a:ext uri="{63B3BB69-23CF-44E3-9099-C40C66FF867C}">
                  <a14:compatExt spid="_x0000_s99351"/>
                </a:ext>
                <a:ext uri="{FF2B5EF4-FFF2-40B4-BE49-F238E27FC236}">
                  <a16:creationId xmlns:a16="http://schemas.microsoft.com/office/drawing/2014/main" id="{00000000-0008-0000-0300-00001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7</xdr:row>
          <xdr:rowOff>266700</xdr:rowOff>
        </xdr:from>
        <xdr:to>
          <xdr:col>8</xdr:col>
          <xdr:colOff>0</xdr:colOff>
          <xdr:row>8</xdr:row>
          <xdr:rowOff>266700</xdr:rowOff>
        </xdr:to>
        <xdr:sp macro="" textlink="">
          <xdr:nvSpPr>
            <xdr:cNvPr id="99368" name="Check Box 40" descr="はい" hidden="1">
              <a:extLst>
                <a:ext uri="{63B3BB69-23CF-44E3-9099-C40C66FF867C}">
                  <a14:compatExt spid="_x0000_s99368"/>
                </a:ext>
                <a:ext uri="{FF2B5EF4-FFF2-40B4-BE49-F238E27FC236}">
                  <a16:creationId xmlns:a16="http://schemas.microsoft.com/office/drawing/2014/main" id="{00000000-0008-0000-0300-00002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xdr:clientData/>
      </xdr:twoCellAnchor>
    </mc:Choice>
    <mc:Fallback/>
  </mc:AlternateContent>
  <xdr:twoCellAnchor>
    <xdr:from>
      <xdr:col>1</xdr:col>
      <xdr:colOff>66675</xdr:colOff>
      <xdr:row>25</xdr:row>
      <xdr:rowOff>261845</xdr:rowOff>
    </xdr:from>
    <xdr:to>
      <xdr:col>3</xdr:col>
      <xdr:colOff>1162050</xdr:colOff>
      <xdr:row>27</xdr:row>
      <xdr:rowOff>261844</xdr:rowOff>
    </xdr:to>
    <xdr:sp macro="" textlink="">
      <xdr:nvSpPr>
        <xdr:cNvPr id="38" name="大かっこ 37">
          <a:extLst>
            <a:ext uri="{FF2B5EF4-FFF2-40B4-BE49-F238E27FC236}">
              <a16:creationId xmlns:a16="http://schemas.microsoft.com/office/drawing/2014/main" id="{00000000-0008-0000-0300-000026000000}"/>
            </a:ext>
          </a:extLst>
        </xdr:cNvPr>
        <xdr:cNvSpPr/>
      </xdr:nvSpPr>
      <xdr:spPr>
        <a:xfrm>
          <a:off x="495300" y="6662645"/>
          <a:ext cx="3476625" cy="5333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28</xdr:row>
      <xdr:rowOff>261844</xdr:rowOff>
    </xdr:from>
    <xdr:to>
      <xdr:col>3</xdr:col>
      <xdr:colOff>1162050</xdr:colOff>
      <xdr:row>30</xdr:row>
      <xdr:rowOff>261843</xdr:rowOff>
    </xdr:to>
    <xdr:sp macro="" textlink="">
      <xdr:nvSpPr>
        <xdr:cNvPr id="39" name="大かっこ 38">
          <a:extLst>
            <a:ext uri="{FF2B5EF4-FFF2-40B4-BE49-F238E27FC236}">
              <a16:creationId xmlns:a16="http://schemas.microsoft.com/office/drawing/2014/main" id="{00000000-0008-0000-0300-000027000000}"/>
            </a:ext>
          </a:extLst>
        </xdr:cNvPr>
        <xdr:cNvSpPr/>
      </xdr:nvSpPr>
      <xdr:spPr>
        <a:xfrm>
          <a:off x="495300" y="7462744"/>
          <a:ext cx="3476625" cy="5333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31</xdr:row>
      <xdr:rowOff>261843</xdr:rowOff>
    </xdr:from>
    <xdr:to>
      <xdr:col>3</xdr:col>
      <xdr:colOff>1162050</xdr:colOff>
      <xdr:row>33</xdr:row>
      <xdr:rowOff>261842</xdr:rowOff>
    </xdr:to>
    <xdr:sp macro="" textlink="">
      <xdr:nvSpPr>
        <xdr:cNvPr id="40" name="大かっこ 39">
          <a:extLst>
            <a:ext uri="{FF2B5EF4-FFF2-40B4-BE49-F238E27FC236}">
              <a16:creationId xmlns:a16="http://schemas.microsoft.com/office/drawing/2014/main" id="{00000000-0008-0000-0300-000028000000}"/>
            </a:ext>
          </a:extLst>
        </xdr:cNvPr>
        <xdr:cNvSpPr/>
      </xdr:nvSpPr>
      <xdr:spPr>
        <a:xfrm>
          <a:off x="495300" y="8262843"/>
          <a:ext cx="3476625" cy="5333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50800</xdr:colOff>
          <xdr:row>4</xdr:row>
          <xdr:rowOff>0</xdr:rowOff>
        </xdr:from>
        <xdr:to>
          <xdr:col>6</xdr:col>
          <xdr:colOff>0</xdr:colOff>
          <xdr:row>5</xdr:row>
          <xdr:rowOff>0</xdr:rowOff>
        </xdr:to>
        <xdr:sp macro="" textlink="">
          <xdr:nvSpPr>
            <xdr:cNvPr id="99373" name="Check Box 45" descr="はい" hidden="1">
              <a:extLst>
                <a:ext uri="{63B3BB69-23CF-44E3-9099-C40C66FF867C}">
                  <a14:compatExt spid="_x0000_s99373"/>
                </a:ext>
                <a:ext uri="{FF2B5EF4-FFF2-40B4-BE49-F238E27FC236}">
                  <a16:creationId xmlns:a16="http://schemas.microsoft.com/office/drawing/2014/main" id="{00000000-0008-0000-0300-00002D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必須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266700</xdr:rowOff>
        </xdr:from>
        <xdr:to>
          <xdr:col>6</xdr:col>
          <xdr:colOff>0</xdr:colOff>
          <xdr:row>16</xdr:row>
          <xdr:rowOff>266700</xdr:rowOff>
        </xdr:to>
        <xdr:sp macro="" textlink="">
          <xdr:nvSpPr>
            <xdr:cNvPr id="99374" name="Check Box 46" descr="はい" hidden="1">
              <a:extLst>
                <a:ext uri="{63B3BB69-23CF-44E3-9099-C40C66FF867C}">
                  <a14:compatExt spid="_x0000_s99374"/>
                </a:ext>
                <a:ext uri="{FF2B5EF4-FFF2-40B4-BE49-F238E27FC236}">
                  <a16:creationId xmlns:a16="http://schemas.microsoft.com/office/drawing/2014/main" id="{00000000-0008-0000-0300-00002E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20</xdr:row>
          <xdr:rowOff>266700</xdr:rowOff>
        </xdr:from>
        <xdr:to>
          <xdr:col>6</xdr:col>
          <xdr:colOff>0</xdr:colOff>
          <xdr:row>22</xdr:row>
          <xdr:rowOff>247650</xdr:rowOff>
        </xdr:to>
        <xdr:sp macro="" textlink="">
          <xdr:nvSpPr>
            <xdr:cNvPr id="99376" name="Check Box 48" descr="はい" hidden="1">
              <a:extLst>
                <a:ext uri="{63B3BB69-23CF-44E3-9099-C40C66FF867C}">
                  <a14:compatExt spid="_x0000_s99376"/>
                </a:ext>
                <a:ext uri="{FF2B5EF4-FFF2-40B4-BE49-F238E27FC236}">
                  <a16:creationId xmlns:a16="http://schemas.microsoft.com/office/drawing/2014/main" id="{00000000-0008-0000-0300-000030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266700</xdr:rowOff>
        </xdr:from>
        <xdr:to>
          <xdr:col>6</xdr:col>
          <xdr:colOff>0</xdr:colOff>
          <xdr:row>17</xdr:row>
          <xdr:rowOff>266700</xdr:rowOff>
        </xdr:to>
        <xdr:sp macro="" textlink="">
          <xdr:nvSpPr>
            <xdr:cNvPr id="99377" name="Check Box 49" descr="はい" hidden="1">
              <a:extLst>
                <a:ext uri="{63B3BB69-23CF-44E3-9099-C40C66FF867C}">
                  <a14:compatExt spid="_x0000_s99377"/>
                </a:ext>
                <a:ext uri="{FF2B5EF4-FFF2-40B4-BE49-F238E27FC236}">
                  <a16:creationId xmlns:a16="http://schemas.microsoft.com/office/drawing/2014/main" id="{00000000-0008-0000-0300-00003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266700</xdr:rowOff>
        </xdr:from>
        <xdr:to>
          <xdr:col>6</xdr:col>
          <xdr:colOff>0</xdr:colOff>
          <xdr:row>20</xdr:row>
          <xdr:rowOff>266700</xdr:rowOff>
        </xdr:to>
        <xdr:sp macro="" textlink="">
          <xdr:nvSpPr>
            <xdr:cNvPr id="99378" name="Check Box 50" descr="はい" hidden="1">
              <a:extLst>
                <a:ext uri="{63B3BB69-23CF-44E3-9099-C40C66FF867C}">
                  <a14:compatExt spid="_x0000_s99378"/>
                </a:ext>
                <a:ext uri="{FF2B5EF4-FFF2-40B4-BE49-F238E27FC236}">
                  <a16:creationId xmlns:a16="http://schemas.microsoft.com/office/drawing/2014/main" id="{00000000-0008-0000-0300-00003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266700</xdr:rowOff>
        </xdr:from>
        <xdr:to>
          <xdr:col>6</xdr:col>
          <xdr:colOff>0</xdr:colOff>
          <xdr:row>12</xdr:row>
          <xdr:rowOff>266700</xdr:rowOff>
        </xdr:to>
        <xdr:sp macro="" textlink="">
          <xdr:nvSpPr>
            <xdr:cNvPr id="99379" name="Check Box 51" descr="はい" hidden="1">
              <a:extLst>
                <a:ext uri="{63B3BB69-23CF-44E3-9099-C40C66FF867C}">
                  <a14:compatExt spid="_x0000_s99379"/>
                </a:ext>
                <a:ext uri="{FF2B5EF4-FFF2-40B4-BE49-F238E27FC236}">
                  <a16:creationId xmlns:a16="http://schemas.microsoft.com/office/drawing/2014/main" id="{00000000-0008-0000-0300-00003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266700</xdr:rowOff>
        </xdr:from>
        <xdr:to>
          <xdr:col>6</xdr:col>
          <xdr:colOff>0</xdr:colOff>
          <xdr:row>24</xdr:row>
          <xdr:rowOff>266700</xdr:rowOff>
        </xdr:to>
        <xdr:sp macro="" textlink="">
          <xdr:nvSpPr>
            <xdr:cNvPr id="99383" name="Check Box 55" descr="はい" hidden="1">
              <a:extLst>
                <a:ext uri="{63B3BB69-23CF-44E3-9099-C40C66FF867C}">
                  <a14:compatExt spid="_x0000_s99383"/>
                </a:ext>
                <a:ext uri="{FF2B5EF4-FFF2-40B4-BE49-F238E27FC236}">
                  <a16:creationId xmlns:a16="http://schemas.microsoft.com/office/drawing/2014/main" id="{00000000-0008-0000-0300-00003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266700</xdr:rowOff>
        </xdr:from>
        <xdr:to>
          <xdr:col>6</xdr:col>
          <xdr:colOff>0</xdr:colOff>
          <xdr:row>23</xdr:row>
          <xdr:rowOff>266700</xdr:rowOff>
        </xdr:to>
        <xdr:sp macro="" textlink="">
          <xdr:nvSpPr>
            <xdr:cNvPr id="99384" name="Check Box 56" descr="はい" hidden="1">
              <a:extLst>
                <a:ext uri="{63B3BB69-23CF-44E3-9099-C40C66FF867C}">
                  <a14:compatExt spid="_x0000_s99384"/>
                </a:ext>
                <a:ext uri="{FF2B5EF4-FFF2-40B4-BE49-F238E27FC236}">
                  <a16:creationId xmlns:a16="http://schemas.microsoft.com/office/drawing/2014/main" id="{00000000-0008-0000-0300-00003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6</xdr:col>
          <xdr:colOff>0</xdr:colOff>
          <xdr:row>19</xdr:row>
          <xdr:rowOff>0</xdr:rowOff>
        </xdr:to>
        <xdr:sp macro="" textlink="">
          <xdr:nvSpPr>
            <xdr:cNvPr id="99385" name="Check Box 57" descr="はい" hidden="1">
              <a:extLst>
                <a:ext uri="{63B3BB69-23CF-44E3-9099-C40C66FF867C}">
                  <a14:compatExt spid="_x0000_s99385"/>
                </a:ext>
                <a:ext uri="{FF2B5EF4-FFF2-40B4-BE49-F238E27FC236}">
                  <a16:creationId xmlns:a16="http://schemas.microsoft.com/office/drawing/2014/main" id="{00000000-0008-0000-0300-000039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66675</xdr:colOff>
      <xdr:row>4</xdr:row>
      <xdr:rowOff>0</xdr:rowOff>
    </xdr:from>
    <xdr:to>
      <xdr:col>8</xdr:col>
      <xdr:colOff>0</xdr:colOff>
      <xdr:row>34</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0375" y="1066800"/>
          <a:ext cx="6181725" cy="8001000"/>
          <a:chOff x="485775" y="1066800"/>
          <a:chExt cx="6677025" cy="8001000"/>
        </a:xfrm>
      </xdr:grpSpPr>
      <mc:AlternateContent xmlns:mc="http://schemas.openxmlformats.org/markup-compatibility/2006">
        <mc:Choice xmlns:a14="http://schemas.microsoft.com/office/drawing/2010/main" Requires="a14">
          <xdr:sp macro="" textlink="">
            <xdr:nvSpPr>
              <xdr:cNvPr id="100353" name="Check Box 1" descr="はい" hidden="1">
                <a:extLst>
                  <a:ext uri="{63B3BB69-23CF-44E3-9099-C40C66FF867C}">
                    <a14:compatExt spid="_x0000_s100353"/>
                  </a:ext>
                  <a:ext uri="{FF2B5EF4-FFF2-40B4-BE49-F238E27FC236}">
                    <a16:creationId xmlns:a16="http://schemas.microsoft.com/office/drawing/2014/main" id="{00000000-0008-0000-0400-000001880100}"/>
                  </a:ext>
                </a:extLst>
              </xdr:cNvPr>
              <xdr:cNvSpPr/>
            </xdr:nvSpPr>
            <xdr:spPr bwMode="auto">
              <a:xfrm>
                <a:off x="4791075" y="1066800"/>
                <a:ext cx="77152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必須</a:t>
                </a:r>
              </a:p>
            </xdr:txBody>
          </xdr:sp>
        </mc:Choice>
        <mc:Fallback/>
      </mc:AlternateContent>
      <mc:AlternateContent xmlns:mc="http://schemas.openxmlformats.org/markup-compatibility/2006">
        <mc:Choice xmlns:a14="http://schemas.microsoft.com/office/drawing/2010/main" Requires="a14">
          <xdr:sp macro="" textlink="">
            <xdr:nvSpPr>
              <xdr:cNvPr id="100354" name="Check Box 2" descr="はい" hidden="1">
                <a:extLst>
                  <a:ext uri="{63B3BB69-23CF-44E3-9099-C40C66FF867C}">
                    <a14:compatExt spid="_x0000_s100354"/>
                  </a:ext>
                  <a:ext uri="{FF2B5EF4-FFF2-40B4-BE49-F238E27FC236}">
                    <a16:creationId xmlns:a16="http://schemas.microsoft.com/office/drawing/2014/main" id="{00000000-0008-0000-0400-000002880100}"/>
                  </a:ext>
                </a:extLst>
              </xdr:cNvPr>
              <xdr:cNvSpPr/>
            </xdr:nvSpPr>
            <xdr:spPr bwMode="auto">
              <a:xfrm>
                <a:off x="4791075" y="5067300"/>
                <a:ext cx="77152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61" name="Check Box 9" descr="はい" hidden="1">
                <a:extLst>
                  <a:ext uri="{63B3BB69-23CF-44E3-9099-C40C66FF867C}">
                    <a14:compatExt spid="_x0000_s100361"/>
                  </a:ext>
                  <a:ext uri="{FF2B5EF4-FFF2-40B4-BE49-F238E27FC236}">
                    <a16:creationId xmlns:a16="http://schemas.microsoft.com/office/drawing/2014/main" id="{00000000-0008-0000-0400-000009880100}"/>
                  </a:ext>
                </a:extLst>
              </xdr:cNvPr>
              <xdr:cNvSpPr/>
            </xdr:nvSpPr>
            <xdr:spPr bwMode="auto">
              <a:xfrm>
                <a:off x="4791075" y="1866900"/>
                <a:ext cx="77152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62" name="Check Box 10" descr="はい" hidden="1">
                <a:extLst>
                  <a:ext uri="{63B3BB69-23CF-44E3-9099-C40C66FF867C}">
                    <a14:compatExt spid="_x0000_s100362"/>
                  </a:ext>
                  <a:ext uri="{FF2B5EF4-FFF2-40B4-BE49-F238E27FC236}">
                    <a16:creationId xmlns:a16="http://schemas.microsoft.com/office/drawing/2014/main" id="{00000000-0008-0000-0400-00000A880100}"/>
                  </a:ext>
                </a:extLst>
              </xdr:cNvPr>
              <xdr:cNvSpPr/>
            </xdr:nvSpPr>
            <xdr:spPr bwMode="auto">
              <a:xfrm>
                <a:off x="4791075" y="2667000"/>
                <a:ext cx="77152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65" name="Check Box 13" descr="はい" hidden="1">
                <a:extLst>
                  <a:ext uri="{63B3BB69-23CF-44E3-9099-C40C66FF867C}">
                    <a14:compatExt spid="_x0000_s100365"/>
                  </a:ext>
                  <a:ext uri="{FF2B5EF4-FFF2-40B4-BE49-F238E27FC236}">
                    <a16:creationId xmlns:a16="http://schemas.microsoft.com/office/drawing/2014/main" id="{00000000-0008-0000-0400-00000D880100}"/>
                  </a:ext>
                </a:extLst>
              </xdr:cNvPr>
              <xdr:cNvSpPr/>
            </xdr:nvSpPr>
            <xdr:spPr bwMode="auto">
              <a:xfrm>
                <a:off x="4791075" y="3467100"/>
                <a:ext cx="77152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66" name="Check Box 14" descr="はい" hidden="1">
                <a:extLst>
                  <a:ext uri="{63B3BB69-23CF-44E3-9099-C40C66FF867C}">
                    <a14:compatExt spid="_x0000_s100366"/>
                  </a:ext>
                  <a:ext uri="{FF2B5EF4-FFF2-40B4-BE49-F238E27FC236}">
                    <a16:creationId xmlns:a16="http://schemas.microsoft.com/office/drawing/2014/main" id="{00000000-0008-0000-0400-00000E880100}"/>
                  </a:ext>
                </a:extLst>
              </xdr:cNvPr>
              <xdr:cNvSpPr/>
            </xdr:nvSpPr>
            <xdr:spPr bwMode="auto">
              <a:xfrm>
                <a:off x="4791075" y="6934200"/>
                <a:ext cx="77152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67" name="Check Box 15" descr="はい" hidden="1">
                <a:extLst>
                  <a:ext uri="{63B3BB69-23CF-44E3-9099-C40C66FF867C}">
                    <a14:compatExt spid="_x0000_s100367"/>
                  </a:ext>
                  <a:ext uri="{FF2B5EF4-FFF2-40B4-BE49-F238E27FC236}">
                    <a16:creationId xmlns:a16="http://schemas.microsoft.com/office/drawing/2014/main" id="{00000000-0008-0000-0400-00000F880100}"/>
                  </a:ext>
                </a:extLst>
              </xdr:cNvPr>
              <xdr:cNvSpPr/>
            </xdr:nvSpPr>
            <xdr:spPr bwMode="auto">
              <a:xfrm>
                <a:off x="4791075" y="7734300"/>
                <a:ext cx="77152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68" name="Check Box 16" descr="はい" hidden="1">
                <a:extLst>
                  <a:ext uri="{63B3BB69-23CF-44E3-9099-C40C66FF867C}">
                    <a14:compatExt spid="_x0000_s100368"/>
                  </a:ext>
                  <a:ext uri="{FF2B5EF4-FFF2-40B4-BE49-F238E27FC236}">
                    <a16:creationId xmlns:a16="http://schemas.microsoft.com/office/drawing/2014/main" id="{00000000-0008-0000-0400-000010880100}"/>
                  </a:ext>
                </a:extLst>
              </xdr:cNvPr>
              <xdr:cNvSpPr/>
            </xdr:nvSpPr>
            <xdr:spPr bwMode="auto">
              <a:xfrm>
                <a:off x="4791075" y="8534400"/>
                <a:ext cx="77152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69" name="Check Box 17" descr="はい" hidden="1">
                <a:extLst>
                  <a:ext uri="{63B3BB69-23CF-44E3-9099-C40C66FF867C}">
                    <a14:compatExt spid="_x0000_s100369"/>
                  </a:ext>
                  <a:ext uri="{FF2B5EF4-FFF2-40B4-BE49-F238E27FC236}">
                    <a16:creationId xmlns:a16="http://schemas.microsoft.com/office/drawing/2014/main" id="{00000000-0008-0000-0400-000011880100}"/>
                  </a:ext>
                </a:extLst>
              </xdr:cNvPr>
              <xdr:cNvSpPr/>
            </xdr:nvSpPr>
            <xdr:spPr bwMode="auto">
              <a:xfrm>
                <a:off x="5581650" y="7200900"/>
                <a:ext cx="15811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100370" name="Check Box 18" descr="はい" hidden="1">
                <a:extLst>
                  <a:ext uri="{63B3BB69-23CF-44E3-9099-C40C66FF867C}">
                    <a14:compatExt spid="_x0000_s100370"/>
                  </a:ext>
                  <a:ext uri="{FF2B5EF4-FFF2-40B4-BE49-F238E27FC236}">
                    <a16:creationId xmlns:a16="http://schemas.microsoft.com/office/drawing/2014/main" id="{00000000-0008-0000-0400-000012880100}"/>
                  </a:ext>
                </a:extLst>
              </xdr:cNvPr>
              <xdr:cNvSpPr/>
            </xdr:nvSpPr>
            <xdr:spPr bwMode="auto">
              <a:xfrm>
                <a:off x="5581650" y="8001000"/>
                <a:ext cx="15811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100371" name="Check Box 19" descr="はい" hidden="1">
                <a:extLst>
                  <a:ext uri="{63B3BB69-23CF-44E3-9099-C40C66FF867C}">
                    <a14:compatExt spid="_x0000_s100371"/>
                  </a:ext>
                  <a:ext uri="{FF2B5EF4-FFF2-40B4-BE49-F238E27FC236}">
                    <a16:creationId xmlns:a16="http://schemas.microsoft.com/office/drawing/2014/main" id="{00000000-0008-0000-0400-000013880100}"/>
                  </a:ext>
                </a:extLst>
              </xdr:cNvPr>
              <xdr:cNvSpPr/>
            </xdr:nvSpPr>
            <xdr:spPr bwMode="auto">
              <a:xfrm>
                <a:off x="5581650" y="8801100"/>
                <a:ext cx="15811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100375" name="Check Box 23" descr="はい" hidden="1">
                <a:extLst>
                  <a:ext uri="{63B3BB69-23CF-44E3-9099-C40C66FF867C}">
                    <a14:compatExt spid="_x0000_s100375"/>
                  </a:ext>
                  <a:ext uri="{FF2B5EF4-FFF2-40B4-BE49-F238E27FC236}">
                    <a16:creationId xmlns:a16="http://schemas.microsoft.com/office/drawing/2014/main" id="{00000000-0008-0000-0400-000017880100}"/>
                  </a:ext>
                </a:extLst>
              </xdr:cNvPr>
              <xdr:cNvSpPr/>
            </xdr:nvSpPr>
            <xdr:spPr bwMode="auto">
              <a:xfrm>
                <a:off x="5581650" y="4533900"/>
                <a:ext cx="15811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100376" name="Check Box 24" descr="はい" hidden="1">
                <a:extLst>
                  <a:ext uri="{63B3BB69-23CF-44E3-9099-C40C66FF867C}">
                    <a14:compatExt spid="_x0000_s100376"/>
                  </a:ext>
                  <a:ext uri="{FF2B5EF4-FFF2-40B4-BE49-F238E27FC236}">
                    <a16:creationId xmlns:a16="http://schemas.microsoft.com/office/drawing/2014/main" id="{00000000-0008-0000-0400-000018880100}"/>
                  </a:ext>
                </a:extLst>
              </xdr:cNvPr>
              <xdr:cNvSpPr/>
            </xdr:nvSpPr>
            <xdr:spPr bwMode="auto">
              <a:xfrm>
                <a:off x="5581650" y="5334000"/>
                <a:ext cx="15811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xdr:sp macro="" textlink="">
        <xdr:nvSpPr>
          <xdr:cNvPr id="21" name="大かっこ 20">
            <a:extLst>
              <a:ext uri="{FF2B5EF4-FFF2-40B4-BE49-F238E27FC236}">
                <a16:creationId xmlns:a16="http://schemas.microsoft.com/office/drawing/2014/main" id="{00000000-0008-0000-0400-000015000000}"/>
              </a:ext>
            </a:extLst>
          </xdr:cNvPr>
          <xdr:cNvSpPr/>
        </xdr:nvSpPr>
        <xdr:spPr>
          <a:xfrm>
            <a:off x="485775" y="6924675"/>
            <a:ext cx="345757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大かっこ 21">
            <a:extLst>
              <a:ext uri="{FF2B5EF4-FFF2-40B4-BE49-F238E27FC236}">
                <a16:creationId xmlns:a16="http://schemas.microsoft.com/office/drawing/2014/main" id="{00000000-0008-0000-0400-000016000000}"/>
              </a:ext>
            </a:extLst>
          </xdr:cNvPr>
          <xdr:cNvSpPr/>
        </xdr:nvSpPr>
        <xdr:spPr>
          <a:xfrm>
            <a:off x="485775" y="7724775"/>
            <a:ext cx="345757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大かっこ 22">
            <a:extLst>
              <a:ext uri="{FF2B5EF4-FFF2-40B4-BE49-F238E27FC236}">
                <a16:creationId xmlns:a16="http://schemas.microsoft.com/office/drawing/2014/main" id="{00000000-0008-0000-0400-000017000000}"/>
              </a:ext>
            </a:extLst>
          </xdr:cNvPr>
          <xdr:cNvSpPr/>
        </xdr:nvSpPr>
        <xdr:spPr>
          <a:xfrm>
            <a:off x="485775" y="8524875"/>
            <a:ext cx="345757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mc:AlternateContent xmlns:mc="http://schemas.openxmlformats.org/markup-compatibility/2006">
        <mc:Choice xmlns:a14="http://schemas.microsoft.com/office/drawing/2010/main" Requires="a14">
          <xdr:sp macro="" textlink="">
            <xdr:nvSpPr>
              <xdr:cNvPr id="100380" name="Check Box 28" descr="はい" hidden="1">
                <a:extLst>
                  <a:ext uri="{63B3BB69-23CF-44E3-9099-C40C66FF867C}">
                    <a14:compatExt spid="_x0000_s100380"/>
                  </a:ext>
                  <a:ext uri="{FF2B5EF4-FFF2-40B4-BE49-F238E27FC236}">
                    <a16:creationId xmlns:a16="http://schemas.microsoft.com/office/drawing/2014/main" id="{00000000-0008-0000-0400-00001C880100}"/>
                  </a:ext>
                </a:extLst>
              </xdr:cNvPr>
              <xdr:cNvSpPr/>
            </xdr:nvSpPr>
            <xdr:spPr bwMode="auto">
              <a:xfrm>
                <a:off x="4810125" y="4267200"/>
                <a:ext cx="7524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81" name="Check Box 29" descr="はい" hidden="1">
                <a:extLst>
                  <a:ext uri="{63B3BB69-23CF-44E3-9099-C40C66FF867C}">
                    <a14:compatExt spid="_x0000_s100381"/>
                  </a:ext>
                  <a:ext uri="{FF2B5EF4-FFF2-40B4-BE49-F238E27FC236}">
                    <a16:creationId xmlns:a16="http://schemas.microsoft.com/office/drawing/2014/main" id="{00000000-0008-0000-0400-00001D880100}"/>
                  </a:ext>
                </a:extLst>
              </xdr:cNvPr>
              <xdr:cNvSpPr/>
            </xdr:nvSpPr>
            <xdr:spPr bwMode="auto">
              <a:xfrm>
                <a:off x="4810125" y="4000500"/>
                <a:ext cx="7524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82" name="Check Box 30" descr="はい" hidden="1">
                <a:extLst>
                  <a:ext uri="{63B3BB69-23CF-44E3-9099-C40C66FF867C}">
                    <a14:compatExt spid="_x0000_s100382"/>
                  </a:ext>
                  <a:ext uri="{FF2B5EF4-FFF2-40B4-BE49-F238E27FC236}">
                    <a16:creationId xmlns:a16="http://schemas.microsoft.com/office/drawing/2014/main" id="{00000000-0008-0000-0400-00001E880100}"/>
                  </a:ext>
                </a:extLst>
              </xdr:cNvPr>
              <xdr:cNvSpPr/>
            </xdr:nvSpPr>
            <xdr:spPr bwMode="auto">
              <a:xfrm>
                <a:off x="4810125" y="4533900"/>
                <a:ext cx="7524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84" name="Check Box 32" descr="はい" hidden="1">
                <a:extLst>
                  <a:ext uri="{63B3BB69-23CF-44E3-9099-C40C66FF867C}">
                    <a14:compatExt spid="_x0000_s100384"/>
                  </a:ext>
                  <a:ext uri="{FF2B5EF4-FFF2-40B4-BE49-F238E27FC236}">
                    <a16:creationId xmlns:a16="http://schemas.microsoft.com/office/drawing/2014/main" id="{00000000-0008-0000-0400-000020880100}"/>
                  </a:ext>
                </a:extLst>
              </xdr:cNvPr>
              <xdr:cNvSpPr/>
            </xdr:nvSpPr>
            <xdr:spPr bwMode="auto">
              <a:xfrm>
                <a:off x="4810125" y="5600700"/>
                <a:ext cx="752475"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88" name="Check Box 36" descr="はい" hidden="1">
                <a:extLst>
                  <a:ext uri="{63B3BB69-23CF-44E3-9099-C40C66FF867C}">
                    <a14:compatExt spid="_x0000_s100388"/>
                  </a:ext>
                  <a:ext uri="{FF2B5EF4-FFF2-40B4-BE49-F238E27FC236}">
                    <a16:creationId xmlns:a16="http://schemas.microsoft.com/office/drawing/2014/main" id="{00000000-0008-0000-0400-000024880100}"/>
                  </a:ext>
                </a:extLst>
              </xdr:cNvPr>
              <xdr:cNvSpPr/>
            </xdr:nvSpPr>
            <xdr:spPr bwMode="auto">
              <a:xfrm>
                <a:off x="4800600" y="6400800"/>
                <a:ext cx="762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89" name="Check Box 37" descr="はい" hidden="1">
                <a:extLst>
                  <a:ext uri="{63B3BB69-23CF-44E3-9099-C40C66FF867C}">
                    <a14:compatExt spid="_x0000_s100389"/>
                  </a:ext>
                  <a:ext uri="{FF2B5EF4-FFF2-40B4-BE49-F238E27FC236}">
                    <a16:creationId xmlns:a16="http://schemas.microsoft.com/office/drawing/2014/main" id="{00000000-0008-0000-0400-000025880100}"/>
                  </a:ext>
                </a:extLst>
              </xdr:cNvPr>
              <xdr:cNvSpPr/>
            </xdr:nvSpPr>
            <xdr:spPr bwMode="auto">
              <a:xfrm>
                <a:off x="4800600" y="6134100"/>
                <a:ext cx="762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100392" name="Check Box 40" descr="はい" hidden="1">
                <a:extLst>
                  <a:ext uri="{63B3BB69-23CF-44E3-9099-C40C66FF867C}">
                    <a14:compatExt spid="_x0000_s100392"/>
                  </a:ext>
                  <a:ext uri="{FF2B5EF4-FFF2-40B4-BE49-F238E27FC236}">
                    <a16:creationId xmlns:a16="http://schemas.microsoft.com/office/drawing/2014/main" id="{00000000-0008-0000-0400-000028880100}"/>
                  </a:ext>
                </a:extLst>
              </xdr:cNvPr>
              <xdr:cNvSpPr/>
            </xdr:nvSpPr>
            <xdr:spPr bwMode="auto">
              <a:xfrm>
                <a:off x="5572125" y="1333500"/>
                <a:ext cx="15906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100393" name="Check Box 41" descr="はい" hidden="1">
                <a:extLst>
                  <a:ext uri="{63B3BB69-23CF-44E3-9099-C40C66FF867C}">
                    <a14:compatExt spid="_x0000_s100393"/>
                  </a:ext>
                  <a:ext uri="{FF2B5EF4-FFF2-40B4-BE49-F238E27FC236}">
                    <a16:creationId xmlns:a16="http://schemas.microsoft.com/office/drawing/2014/main" id="{00000000-0008-0000-0400-000029880100}"/>
                  </a:ext>
                </a:extLst>
              </xdr:cNvPr>
              <xdr:cNvSpPr/>
            </xdr:nvSpPr>
            <xdr:spPr bwMode="auto">
              <a:xfrm>
                <a:off x="5572125" y="2933700"/>
                <a:ext cx="15906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4</xdr:row>
      <xdr:rowOff>0</xdr:rowOff>
    </xdr:from>
    <xdr:to>
      <xdr:col>8</xdr:col>
      <xdr:colOff>0</xdr:colOff>
      <xdr:row>33</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375" y="1066800"/>
          <a:ext cx="6181725" cy="7734300"/>
          <a:chOff x="495300" y="1066800"/>
          <a:chExt cx="6743702" cy="7734300"/>
        </a:xfrm>
      </xdr:grpSpPr>
      <mc:AlternateContent xmlns:mc="http://schemas.openxmlformats.org/markup-compatibility/2006">
        <mc:Choice xmlns:a14="http://schemas.microsoft.com/office/drawing/2010/main" Requires="a14">
          <xdr:sp macro="" textlink="">
            <xdr:nvSpPr>
              <xdr:cNvPr id="81921" name="Check Box 1" descr="はい" hidden="1">
                <a:extLst>
                  <a:ext uri="{63B3BB69-23CF-44E3-9099-C40C66FF867C}">
                    <a14:compatExt spid="_x0000_s81921"/>
                  </a:ext>
                  <a:ext uri="{FF2B5EF4-FFF2-40B4-BE49-F238E27FC236}">
                    <a16:creationId xmlns:a16="http://schemas.microsoft.com/office/drawing/2014/main" id="{00000000-0008-0000-0500-000001400100}"/>
                  </a:ext>
                </a:extLst>
              </xdr:cNvPr>
              <xdr:cNvSpPr/>
            </xdr:nvSpPr>
            <xdr:spPr bwMode="auto">
              <a:xfrm>
                <a:off x="4848225" y="1066800"/>
                <a:ext cx="7715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1926" name="Check Box 6" descr="はい" hidden="1">
                <a:extLst>
                  <a:ext uri="{63B3BB69-23CF-44E3-9099-C40C66FF867C}">
                    <a14:compatExt spid="_x0000_s81926"/>
                  </a:ext>
                  <a:ext uri="{FF2B5EF4-FFF2-40B4-BE49-F238E27FC236}">
                    <a16:creationId xmlns:a16="http://schemas.microsoft.com/office/drawing/2014/main" id="{00000000-0008-0000-0500-000006400100}"/>
                  </a:ext>
                </a:extLst>
              </xdr:cNvPr>
              <xdr:cNvSpPr/>
            </xdr:nvSpPr>
            <xdr:spPr bwMode="auto">
              <a:xfrm>
                <a:off x="4848225" y="3467100"/>
                <a:ext cx="7715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1929" name="Check Box 9" descr="はい" hidden="1">
                <a:extLst>
                  <a:ext uri="{63B3BB69-23CF-44E3-9099-C40C66FF867C}">
                    <a14:compatExt spid="_x0000_s81929"/>
                  </a:ext>
                  <a:ext uri="{FF2B5EF4-FFF2-40B4-BE49-F238E27FC236}">
                    <a16:creationId xmlns:a16="http://schemas.microsoft.com/office/drawing/2014/main" id="{00000000-0008-0000-0500-000009400100}"/>
                  </a:ext>
                </a:extLst>
              </xdr:cNvPr>
              <xdr:cNvSpPr/>
            </xdr:nvSpPr>
            <xdr:spPr bwMode="auto">
              <a:xfrm>
                <a:off x="4848225" y="4267200"/>
                <a:ext cx="7715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1932" name="Check Box 12" descr="はい" hidden="1">
                <a:extLst>
                  <a:ext uri="{63B3BB69-23CF-44E3-9099-C40C66FF867C}">
                    <a14:compatExt spid="_x0000_s81932"/>
                  </a:ext>
                  <a:ext uri="{FF2B5EF4-FFF2-40B4-BE49-F238E27FC236}">
                    <a16:creationId xmlns:a16="http://schemas.microsoft.com/office/drawing/2014/main" id="{00000000-0008-0000-0500-00000C400100}"/>
                  </a:ext>
                </a:extLst>
              </xdr:cNvPr>
              <xdr:cNvSpPr/>
            </xdr:nvSpPr>
            <xdr:spPr bwMode="auto">
              <a:xfrm>
                <a:off x="4848225" y="1866900"/>
                <a:ext cx="7715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1933" name="Check Box 13" descr="はい" hidden="1">
                <a:extLst>
                  <a:ext uri="{63B3BB69-23CF-44E3-9099-C40C66FF867C}">
                    <a14:compatExt spid="_x0000_s81933"/>
                  </a:ext>
                  <a:ext uri="{FF2B5EF4-FFF2-40B4-BE49-F238E27FC236}">
                    <a16:creationId xmlns:a16="http://schemas.microsoft.com/office/drawing/2014/main" id="{00000000-0008-0000-0500-00000D400100}"/>
                  </a:ext>
                </a:extLst>
              </xdr:cNvPr>
              <xdr:cNvSpPr/>
            </xdr:nvSpPr>
            <xdr:spPr bwMode="auto">
              <a:xfrm>
                <a:off x="4848225" y="5867400"/>
                <a:ext cx="7715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1934" name="Check Box 14" descr="はい" hidden="1">
                <a:extLst>
                  <a:ext uri="{63B3BB69-23CF-44E3-9099-C40C66FF867C}">
                    <a14:compatExt spid="_x0000_s81934"/>
                  </a:ext>
                  <a:ext uri="{FF2B5EF4-FFF2-40B4-BE49-F238E27FC236}">
                    <a16:creationId xmlns:a16="http://schemas.microsoft.com/office/drawing/2014/main" id="{00000000-0008-0000-0500-00000E400100}"/>
                  </a:ext>
                </a:extLst>
              </xdr:cNvPr>
              <xdr:cNvSpPr/>
            </xdr:nvSpPr>
            <xdr:spPr bwMode="auto">
              <a:xfrm>
                <a:off x="4848225" y="5067300"/>
                <a:ext cx="7715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1935" name="Check Box 15" descr="はい" hidden="1">
                <a:extLst>
                  <a:ext uri="{63B3BB69-23CF-44E3-9099-C40C66FF867C}">
                    <a14:compatExt spid="_x0000_s81935"/>
                  </a:ext>
                  <a:ext uri="{FF2B5EF4-FFF2-40B4-BE49-F238E27FC236}">
                    <a16:creationId xmlns:a16="http://schemas.microsoft.com/office/drawing/2014/main" id="{00000000-0008-0000-0500-00000F400100}"/>
                  </a:ext>
                </a:extLst>
              </xdr:cNvPr>
              <xdr:cNvSpPr/>
            </xdr:nvSpPr>
            <xdr:spPr bwMode="auto">
              <a:xfrm>
                <a:off x="4848225" y="2667000"/>
                <a:ext cx="7715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1939" name="Check Box 19" descr="はい" hidden="1">
                <a:extLst>
                  <a:ext uri="{63B3BB69-23CF-44E3-9099-C40C66FF867C}">
                    <a14:compatExt spid="_x0000_s81939"/>
                  </a:ext>
                  <a:ext uri="{FF2B5EF4-FFF2-40B4-BE49-F238E27FC236}">
                    <a16:creationId xmlns:a16="http://schemas.microsoft.com/office/drawing/2014/main" id="{00000000-0008-0000-0500-000013400100}"/>
                  </a:ext>
                </a:extLst>
              </xdr:cNvPr>
              <xdr:cNvSpPr/>
            </xdr:nvSpPr>
            <xdr:spPr bwMode="auto">
              <a:xfrm>
                <a:off x="4848225" y="6667500"/>
                <a:ext cx="7715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1940" name="Check Box 20" descr="はい" hidden="1">
                <a:extLst>
                  <a:ext uri="{63B3BB69-23CF-44E3-9099-C40C66FF867C}">
                    <a14:compatExt spid="_x0000_s81940"/>
                  </a:ext>
                  <a:ext uri="{FF2B5EF4-FFF2-40B4-BE49-F238E27FC236}">
                    <a16:creationId xmlns:a16="http://schemas.microsoft.com/office/drawing/2014/main" id="{00000000-0008-0000-0500-000014400100}"/>
                  </a:ext>
                </a:extLst>
              </xdr:cNvPr>
              <xdr:cNvSpPr/>
            </xdr:nvSpPr>
            <xdr:spPr bwMode="auto">
              <a:xfrm>
                <a:off x="4848225" y="7467600"/>
                <a:ext cx="7715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1941" name="Check Box 21" descr="はい" hidden="1">
                <a:extLst>
                  <a:ext uri="{63B3BB69-23CF-44E3-9099-C40C66FF867C}">
                    <a14:compatExt spid="_x0000_s81941"/>
                  </a:ext>
                  <a:ext uri="{FF2B5EF4-FFF2-40B4-BE49-F238E27FC236}">
                    <a16:creationId xmlns:a16="http://schemas.microsoft.com/office/drawing/2014/main" id="{00000000-0008-0000-0500-000015400100}"/>
                  </a:ext>
                </a:extLst>
              </xdr:cNvPr>
              <xdr:cNvSpPr/>
            </xdr:nvSpPr>
            <xdr:spPr bwMode="auto">
              <a:xfrm>
                <a:off x="4848225" y="8267700"/>
                <a:ext cx="7715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1942" name="Check Box 22" descr="はい" hidden="1">
                <a:extLst>
                  <a:ext uri="{63B3BB69-23CF-44E3-9099-C40C66FF867C}">
                    <a14:compatExt spid="_x0000_s81942"/>
                  </a:ext>
                  <a:ext uri="{FF2B5EF4-FFF2-40B4-BE49-F238E27FC236}">
                    <a16:creationId xmlns:a16="http://schemas.microsoft.com/office/drawing/2014/main" id="{00000000-0008-0000-0500-000016400100}"/>
                  </a:ext>
                </a:extLst>
              </xdr:cNvPr>
              <xdr:cNvSpPr/>
            </xdr:nvSpPr>
            <xdr:spPr bwMode="auto">
              <a:xfrm>
                <a:off x="5657851" y="69342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1943" name="Check Box 23" descr="はい" hidden="1">
                <a:extLst>
                  <a:ext uri="{63B3BB69-23CF-44E3-9099-C40C66FF867C}">
                    <a14:compatExt spid="_x0000_s81943"/>
                  </a:ext>
                  <a:ext uri="{FF2B5EF4-FFF2-40B4-BE49-F238E27FC236}">
                    <a16:creationId xmlns:a16="http://schemas.microsoft.com/office/drawing/2014/main" id="{00000000-0008-0000-0500-000017400100}"/>
                  </a:ext>
                </a:extLst>
              </xdr:cNvPr>
              <xdr:cNvSpPr/>
            </xdr:nvSpPr>
            <xdr:spPr bwMode="auto">
              <a:xfrm>
                <a:off x="5657850" y="77343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1944" name="Check Box 24" descr="はい" hidden="1">
                <a:extLst>
                  <a:ext uri="{63B3BB69-23CF-44E3-9099-C40C66FF867C}">
                    <a14:compatExt spid="_x0000_s81944"/>
                  </a:ext>
                  <a:ext uri="{FF2B5EF4-FFF2-40B4-BE49-F238E27FC236}">
                    <a16:creationId xmlns:a16="http://schemas.microsoft.com/office/drawing/2014/main" id="{00000000-0008-0000-0500-000018400100}"/>
                  </a:ext>
                </a:extLst>
              </xdr:cNvPr>
              <xdr:cNvSpPr/>
            </xdr:nvSpPr>
            <xdr:spPr bwMode="auto">
              <a:xfrm>
                <a:off x="5657850" y="85344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1949" name="Check Box 29" descr="はい" hidden="1">
                <a:extLst>
                  <a:ext uri="{63B3BB69-23CF-44E3-9099-C40C66FF867C}">
                    <a14:compatExt spid="_x0000_s81949"/>
                  </a:ext>
                  <a:ext uri="{FF2B5EF4-FFF2-40B4-BE49-F238E27FC236}">
                    <a16:creationId xmlns:a16="http://schemas.microsoft.com/office/drawing/2014/main" id="{00000000-0008-0000-0500-00001D400100}"/>
                  </a:ext>
                </a:extLst>
              </xdr:cNvPr>
              <xdr:cNvSpPr/>
            </xdr:nvSpPr>
            <xdr:spPr bwMode="auto">
              <a:xfrm>
                <a:off x="5657850" y="37338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1950" name="Check Box 30" descr="はい" hidden="1">
                <a:extLst>
                  <a:ext uri="{63B3BB69-23CF-44E3-9099-C40C66FF867C}">
                    <a14:compatExt spid="_x0000_s81950"/>
                  </a:ext>
                  <a:ext uri="{FF2B5EF4-FFF2-40B4-BE49-F238E27FC236}">
                    <a16:creationId xmlns:a16="http://schemas.microsoft.com/office/drawing/2014/main" id="{00000000-0008-0000-0500-00001E400100}"/>
                  </a:ext>
                </a:extLst>
              </xdr:cNvPr>
              <xdr:cNvSpPr/>
            </xdr:nvSpPr>
            <xdr:spPr bwMode="auto">
              <a:xfrm>
                <a:off x="5657850" y="53340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1953" name="Check Box 33" descr="はい" hidden="1">
                <a:extLst>
                  <a:ext uri="{63B3BB69-23CF-44E3-9099-C40C66FF867C}">
                    <a14:compatExt spid="_x0000_s81953"/>
                  </a:ext>
                  <a:ext uri="{FF2B5EF4-FFF2-40B4-BE49-F238E27FC236}">
                    <a16:creationId xmlns:a16="http://schemas.microsoft.com/office/drawing/2014/main" id="{00000000-0008-0000-0500-000021400100}"/>
                  </a:ext>
                </a:extLst>
              </xdr:cNvPr>
              <xdr:cNvSpPr/>
            </xdr:nvSpPr>
            <xdr:spPr bwMode="auto">
              <a:xfrm>
                <a:off x="5657850" y="29337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xdr:sp macro="" textlink="">
        <xdr:nvSpPr>
          <xdr:cNvPr id="24" name="大かっこ 23">
            <a:extLst>
              <a:ext uri="{FF2B5EF4-FFF2-40B4-BE49-F238E27FC236}">
                <a16:creationId xmlns:a16="http://schemas.microsoft.com/office/drawing/2014/main" id="{00000000-0008-0000-0500-000018000000}"/>
              </a:ext>
            </a:extLst>
          </xdr:cNvPr>
          <xdr:cNvSpPr/>
        </xdr:nvSpPr>
        <xdr:spPr>
          <a:xfrm>
            <a:off x="495300" y="6657975"/>
            <a:ext cx="347662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大かっこ 27">
            <a:extLst>
              <a:ext uri="{FF2B5EF4-FFF2-40B4-BE49-F238E27FC236}">
                <a16:creationId xmlns:a16="http://schemas.microsoft.com/office/drawing/2014/main" id="{00000000-0008-0000-0500-00001C000000}"/>
              </a:ext>
            </a:extLst>
          </xdr:cNvPr>
          <xdr:cNvSpPr/>
        </xdr:nvSpPr>
        <xdr:spPr>
          <a:xfrm>
            <a:off x="495300" y="7458075"/>
            <a:ext cx="347662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大かっこ 28">
            <a:extLst>
              <a:ext uri="{FF2B5EF4-FFF2-40B4-BE49-F238E27FC236}">
                <a16:creationId xmlns:a16="http://schemas.microsoft.com/office/drawing/2014/main" id="{00000000-0008-0000-0500-00001D000000}"/>
              </a:ext>
            </a:extLst>
          </xdr:cNvPr>
          <xdr:cNvSpPr/>
        </xdr:nvSpPr>
        <xdr:spPr>
          <a:xfrm>
            <a:off x="495300" y="8258175"/>
            <a:ext cx="347662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mc:AlternateContent xmlns:mc="http://schemas.openxmlformats.org/markup-compatibility/2006">
        <mc:Choice xmlns:a14="http://schemas.microsoft.com/office/drawing/2010/main" Requires="a14">
          <xdr:sp macro="" textlink="">
            <xdr:nvSpPr>
              <xdr:cNvPr id="81955" name="Check Box 35" descr="はい" hidden="1">
                <a:extLst>
                  <a:ext uri="{63B3BB69-23CF-44E3-9099-C40C66FF867C}">
                    <a14:compatExt spid="_x0000_s81955"/>
                  </a:ext>
                  <a:ext uri="{FF2B5EF4-FFF2-40B4-BE49-F238E27FC236}">
                    <a16:creationId xmlns:a16="http://schemas.microsoft.com/office/drawing/2014/main" id="{00000000-0008-0000-0500-000023400100}"/>
                  </a:ext>
                </a:extLst>
              </xdr:cNvPr>
              <xdr:cNvSpPr/>
            </xdr:nvSpPr>
            <xdr:spPr bwMode="auto">
              <a:xfrm>
                <a:off x="5657850" y="45339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1956" name="Check Box 36" descr="はい" hidden="1">
                <a:extLst>
                  <a:ext uri="{63B3BB69-23CF-44E3-9099-C40C66FF867C}">
                    <a14:compatExt spid="_x0000_s81956"/>
                  </a:ext>
                  <a:ext uri="{FF2B5EF4-FFF2-40B4-BE49-F238E27FC236}">
                    <a16:creationId xmlns:a16="http://schemas.microsoft.com/office/drawing/2014/main" id="{00000000-0008-0000-0500-000024400100}"/>
                  </a:ext>
                </a:extLst>
              </xdr:cNvPr>
              <xdr:cNvSpPr/>
            </xdr:nvSpPr>
            <xdr:spPr bwMode="auto">
              <a:xfrm>
                <a:off x="5657850" y="21336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1957" name="Check Box 37" descr="はい" hidden="1">
                <a:extLst>
                  <a:ext uri="{63B3BB69-23CF-44E3-9099-C40C66FF867C}">
                    <a14:compatExt spid="_x0000_s81957"/>
                  </a:ext>
                  <a:ext uri="{FF2B5EF4-FFF2-40B4-BE49-F238E27FC236}">
                    <a16:creationId xmlns:a16="http://schemas.microsoft.com/office/drawing/2014/main" id="{00000000-0008-0000-0500-000025400100}"/>
                  </a:ext>
                </a:extLst>
              </xdr:cNvPr>
              <xdr:cNvSpPr/>
            </xdr:nvSpPr>
            <xdr:spPr bwMode="auto">
              <a:xfrm>
                <a:off x="5657850" y="61341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4</xdr:row>
      <xdr:rowOff>0</xdr:rowOff>
    </xdr:from>
    <xdr:to>
      <xdr:col>8</xdr:col>
      <xdr:colOff>0</xdr:colOff>
      <xdr:row>33</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375" y="1066800"/>
          <a:ext cx="6181725" cy="7734300"/>
          <a:chOff x="495300" y="1066800"/>
          <a:chExt cx="6743702" cy="7734300"/>
        </a:xfrm>
      </xdr:grpSpPr>
      <mc:AlternateContent xmlns:mc="http://schemas.openxmlformats.org/markup-compatibility/2006">
        <mc:Choice xmlns:a14="http://schemas.microsoft.com/office/drawing/2010/main" Requires="a14">
          <xdr:sp macro="" textlink="">
            <xdr:nvSpPr>
              <xdr:cNvPr id="82945" name="Check Box 1" descr="はい" hidden="1">
                <a:extLst>
                  <a:ext uri="{63B3BB69-23CF-44E3-9099-C40C66FF867C}">
                    <a14:compatExt spid="_x0000_s82945"/>
                  </a:ext>
                  <a:ext uri="{FF2B5EF4-FFF2-40B4-BE49-F238E27FC236}">
                    <a16:creationId xmlns:a16="http://schemas.microsoft.com/office/drawing/2014/main" id="{00000000-0008-0000-0600-000001440100}"/>
                  </a:ext>
                </a:extLst>
              </xdr:cNvPr>
              <xdr:cNvSpPr/>
            </xdr:nvSpPr>
            <xdr:spPr bwMode="auto">
              <a:xfrm>
                <a:off x="4857751" y="1066800"/>
                <a:ext cx="762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必須</a:t>
                </a:r>
              </a:p>
            </xdr:txBody>
          </xdr:sp>
        </mc:Choice>
        <mc:Fallback/>
      </mc:AlternateContent>
      <mc:AlternateContent xmlns:mc="http://schemas.openxmlformats.org/markup-compatibility/2006">
        <mc:Choice xmlns:a14="http://schemas.microsoft.com/office/drawing/2010/main" Requires="a14">
          <xdr:sp macro="" textlink="">
            <xdr:nvSpPr>
              <xdr:cNvPr id="82946" name="Check Box 2" descr="はい" hidden="1">
                <a:extLst>
                  <a:ext uri="{63B3BB69-23CF-44E3-9099-C40C66FF867C}">
                    <a14:compatExt spid="_x0000_s82946"/>
                  </a:ext>
                  <a:ext uri="{FF2B5EF4-FFF2-40B4-BE49-F238E27FC236}">
                    <a16:creationId xmlns:a16="http://schemas.microsoft.com/office/drawing/2014/main" id="{00000000-0008-0000-0600-000002440100}"/>
                  </a:ext>
                </a:extLst>
              </xdr:cNvPr>
              <xdr:cNvSpPr/>
            </xdr:nvSpPr>
            <xdr:spPr bwMode="auto">
              <a:xfrm>
                <a:off x="4857751" y="4267200"/>
                <a:ext cx="762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2957" name="Check Box 13" descr="はい" hidden="1">
                <a:extLst>
                  <a:ext uri="{63B3BB69-23CF-44E3-9099-C40C66FF867C}">
                    <a14:compatExt spid="_x0000_s82957"/>
                  </a:ext>
                  <a:ext uri="{FF2B5EF4-FFF2-40B4-BE49-F238E27FC236}">
                    <a16:creationId xmlns:a16="http://schemas.microsoft.com/office/drawing/2014/main" id="{00000000-0008-0000-0600-00000D440100}"/>
                  </a:ext>
                </a:extLst>
              </xdr:cNvPr>
              <xdr:cNvSpPr/>
            </xdr:nvSpPr>
            <xdr:spPr bwMode="auto">
              <a:xfrm>
                <a:off x="4857751" y="2667000"/>
                <a:ext cx="762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2958" name="Check Box 14" descr="はい" hidden="1">
                <a:extLst>
                  <a:ext uri="{63B3BB69-23CF-44E3-9099-C40C66FF867C}">
                    <a14:compatExt spid="_x0000_s82958"/>
                  </a:ext>
                  <a:ext uri="{FF2B5EF4-FFF2-40B4-BE49-F238E27FC236}">
                    <a16:creationId xmlns:a16="http://schemas.microsoft.com/office/drawing/2014/main" id="{00000000-0008-0000-0600-00000E440100}"/>
                  </a:ext>
                </a:extLst>
              </xdr:cNvPr>
              <xdr:cNvSpPr/>
            </xdr:nvSpPr>
            <xdr:spPr bwMode="auto">
              <a:xfrm>
                <a:off x="4857751" y="3467100"/>
                <a:ext cx="762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2959" name="Check Box 15" descr="はい" hidden="1">
                <a:extLst>
                  <a:ext uri="{63B3BB69-23CF-44E3-9099-C40C66FF867C}">
                    <a14:compatExt spid="_x0000_s82959"/>
                  </a:ext>
                  <a:ext uri="{FF2B5EF4-FFF2-40B4-BE49-F238E27FC236}">
                    <a16:creationId xmlns:a16="http://schemas.microsoft.com/office/drawing/2014/main" id="{00000000-0008-0000-0600-00000F440100}"/>
                  </a:ext>
                </a:extLst>
              </xdr:cNvPr>
              <xdr:cNvSpPr/>
            </xdr:nvSpPr>
            <xdr:spPr bwMode="auto">
              <a:xfrm>
                <a:off x="4857751" y="1866900"/>
                <a:ext cx="762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2966" name="Check Box 22" descr="はい" hidden="1">
                <a:extLst>
                  <a:ext uri="{63B3BB69-23CF-44E3-9099-C40C66FF867C}">
                    <a14:compatExt spid="_x0000_s82966"/>
                  </a:ext>
                  <a:ext uri="{FF2B5EF4-FFF2-40B4-BE49-F238E27FC236}">
                    <a16:creationId xmlns:a16="http://schemas.microsoft.com/office/drawing/2014/main" id="{00000000-0008-0000-0600-000016440100}"/>
                  </a:ext>
                </a:extLst>
              </xdr:cNvPr>
              <xdr:cNvSpPr/>
            </xdr:nvSpPr>
            <xdr:spPr bwMode="auto">
              <a:xfrm>
                <a:off x="4857751" y="5867400"/>
                <a:ext cx="762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2981" name="Check Box 37" descr="はい" hidden="1">
                <a:extLst>
                  <a:ext uri="{63B3BB69-23CF-44E3-9099-C40C66FF867C}">
                    <a14:compatExt spid="_x0000_s82981"/>
                  </a:ext>
                  <a:ext uri="{FF2B5EF4-FFF2-40B4-BE49-F238E27FC236}">
                    <a16:creationId xmlns:a16="http://schemas.microsoft.com/office/drawing/2014/main" id="{00000000-0008-0000-0600-000025440100}"/>
                  </a:ext>
                </a:extLst>
              </xdr:cNvPr>
              <xdr:cNvSpPr/>
            </xdr:nvSpPr>
            <xdr:spPr bwMode="auto">
              <a:xfrm>
                <a:off x="4848225" y="6667500"/>
                <a:ext cx="7715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2982" name="Check Box 38" descr="はい" hidden="1">
                <a:extLst>
                  <a:ext uri="{63B3BB69-23CF-44E3-9099-C40C66FF867C}">
                    <a14:compatExt spid="_x0000_s82982"/>
                  </a:ext>
                  <a:ext uri="{FF2B5EF4-FFF2-40B4-BE49-F238E27FC236}">
                    <a16:creationId xmlns:a16="http://schemas.microsoft.com/office/drawing/2014/main" id="{00000000-0008-0000-0600-000026440100}"/>
                  </a:ext>
                </a:extLst>
              </xdr:cNvPr>
              <xdr:cNvSpPr/>
            </xdr:nvSpPr>
            <xdr:spPr bwMode="auto">
              <a:xfrm>
                <a:off x="4848225" y="7467600"/>
                <a:ext cx="7715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2983" name="Check Box 39" descr="はい" hidden="1">
                <a:extLst>
                  <a:ext uri="{63B3BB69-23CF-44E3-9099-C40C66FF867C}">
                    <a14:compatExt spid="_x0000_s82983"/>
                  </a:ext>
                  <a:ext uri="{FF2B5EF4-FFF2-40B4-BE49-F238E27FC236}">
                    <a16:creationId xmlns:a16="http://schemas.microsoft.com/office/drawing/2014/main" id="{00000000-0008-0000-0600-000027440100}"/>
                  </a:ext>
                </a:extLst>
              </xdr:cNvPr>
              <xdr:cNvSpPr/>
            </xdr:nvSpPr>
            <xdr:spPr bwMode="auto">
              <a:xfrm>
                <a:off x="4848225" y="8267700"/>
                <a:ext cx="7715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2984" name="Check Box 40" descr="はい" hidden="1">
                <a:extLst>
                  <a:ext uri="{63B3BB69-23CF-44E3-9099-C40C66FF867C}">
                    <a14:compatExt spid="_x0000_s82984"/>
                  </a:ext>
                  <a:ext uri="{FF2B5EF4-FFF2-40B4-BE49-F238E27FC236}">
                    <a16:creationId xmlns:a16="http://schemas.microsoft.com/office/drawing/2014/main" id="{00000000-0008-0000-0600-000028440100}"/>
                  </a:ext>
                </a:extLst>
              </xdr:cNvPr>
              <xdr:cNvSpPr/>
            </xdr:nvSpPr>
            <xdr:spPr bwMode="auto">
              <a:xfrm>
                <a:off x="5657851" y="69342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2985" name="Check Box 41" descr="はい" hidden="1">
                <a:extLst>
                  <a:ext uri="{63B3BB69-23CF-44E3-9099-C40C66FF867C}">
                    <a14:compatExt spid="_x0000_s82985"/>
                  </a:ext>
                  <a:ext uri="{FF2B5EF4-FFF2-40B4-BE49-F238E27FC236}">
                    <a16:creationId xmlns:a16="http://schemas.microsoft.com/office/drawing/2014/main" id="{00000000-0008-0000-0600-000029440100}"/>
                  </a:ext>
                </a:extLst>
              </xdr:cNvPr>
              <xdr:cNvSpPr/>
            </xdr:nvSpPr>
            <xdr:spPr bwMode="auto">
              <a:xfrm>
                <a:off x="5657850" y="77343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2986" name="Check Box 42" descr="はい" hidden="1">
                <a:extLst>
                  <a:ext uri="{63B3BB69-23CF-44E3-9099-C40C66FF867C}">
                    <a14:compatExt spid="_x0000_s82986"/>
                  </a:ext>
                  <a:ext uri="{FF2B5EF4-FFF2-40B4-BE49-F238E27FC236}">
                    <a16:creationId xmlns:a16="http://schemas.microsoft.com/office/drawing/2014/main" id="{00000000-0008-0000-0600-00002A440100}"/>
                  </a:ext>
                </a:extLst>
              </xdr:cNvPr>
              <xdr:cNvSpPr/>
            </xdr:nvSpPr>
            <xdr:spPr bwMode="auto">
              <a:xfrm>
                <a:off x="5657850" y="85344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2991" name="Check Box 47" descr="はい" hidden="1">
                <a:extLst>
                  <a:ext uri="{63B3BB69-23CF-44E3-9099-C40C66FF867C}">
                    <a14:compatExt spid="_x0000_s82991"/>
                  </a:ext>
                  <a:ext uri="{FF2B5EF4-FFF2-40B4-BE49-F238E27FC236}">
                    <a16:creationId xmlns:a16="http://schemas.microsoft.com/office/drawing/2014/main" id="{00000000-0008-0000-0600-00002F440100}"/>
                  </a:ext>
                </a:extLst>
              </xdr:cNvPr>
              <xdr:cNvSpPr/>
            </xdr:nvSpPr>
            <xdr:spPr bwMode="auto">
              <a:xfrm>
                <a:off x="5657850" y="29337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2992" name="Check Box 48" descr="はい" hidden="1">
                <a:extLst>
                  <a:ext uri="{63B3BB69-23CF-44E3-9099-C40C66FF867C}">
                    <a14:compatExt spid="_x0000_s82992"/>
                  </a:ext>
                  <a:ext uri="{FF2B5EF4-FFF2-40B4-BE49-F238E27FC236}">
                    <a16:creationId xmlns:a16="http://schemas.microsoft.com/office/drawing/2014/main" id="{00000000-0008-0000-0600-000030440100}"/>
                  </a:ext>
                </a:extLst>
              </xdr:cNvPr>
              <xdr:cNvSpPr/>
            </xdr:nvSpPr>
            <xdr:spPr bwMode="auto">
              <a:xfrm>
                <a:off x="5657850" y="37338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2993" name="Check Box 49" descr="はい" hidden="1">
                <a:extLst>
                  <a:ext uri="{63B3BB69-23CF-44E3-9099-C40C66FF867C}">
                    <a14:compatExt spid="_x0000_s82993"/>
                  </a:ext>
                  <a:ext uri="{FF2B5EF4-FFF2-40B4-BE49-F238E27FC236}">
                    <a16:creationId xmlns:a16="http://schemas.microsoft.com/office/drawing/2014/main" id="{00000000-0008-0000-0600-000031440100}"/>
                  </a:ext>
                </a:extLst>
              </xdr:cNvPr>
              <xdr:cNvSpPr/>
            </xdr:nvSpPr>
            <xdr:spPr bwMode="auto">
              <a:xfrm>
                <a:off x="5657850" y="21336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xdr:sp macro="" textlink="">
        <xdr:nvSpPr>
          <xdr:cNvPr id="26" name="大かっこ 25">
            <a:extLst>
              <a:ext uri="{FF2B5EF4-FFF2-40B4-BE49-F238E27FC236}">
                <a16:creationId xmlns:a16="http://schemas.microsoft.com/office/drawing/2014/main" id="{00000000-0008-0000-0600-00001A000000}"/>
              </a:ext>
            </a:extLst>
          </xdr:cNvPr>
          <xdr:cNvSpPr/>
        </xdr:nvSpPr>
        <xdr:spPr>
          <a:xfrm>
            <a:off x="495300" y="6657975"/>
            <a:ext cx="347662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 name="大かっこ 29">
            <a:extLst>
              <a:ext uri="{FF2B5EF4-FFF2-40B4-BE49-F238E27FC236}">
                <a16:creationId xmlns:a16="http://schemas.microsoft.com/office/drawing/2014/main" id="{00000000-0008-0000-0600-00001E000000}"/>
              </a:ext>
            </a:extLst>
          </xdr:cNvPr>
          <xdr:cNvSpPr/>
        </xdr:nvSpPr>
        <xdr:spPr>
          <a:xfrm>
            <a:off x="495300" y="7458075"/>
            <a:ext cx="347662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495300" y="8258175"/>
            <a:ext cx="347662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mc:AlternateContent xmlns:mc="http://schemas.openxmlformats.org/markup-compatibility/2006">
        <mc:Choice xmlns:a14="http://schemas.microsoft.com/office/drawing/2010/main" Requires="a14">
          <xdr:sp macro="" textlink="">
            <xdr:nvSpPr>
              <xdr:cNvPr id="82995" name="Check Box 51" descr="はい" hidden="1">
                <a:extLst>
                  <a:ext uri="{63B3BB69-23CF-44E3-9099-C40C66FF867C}">
                    <a14:compatExt spid="_x0000_s82995"/>
                  </a:ext>
                  <a:ext uri="{FF2B5EF4-FFF2-40B4-BE49-F238E27FC236}">
                    <a16:creationId xmlns:a16="http://schemas.microsoft.com/office/drawing/2014/main" id="{00000000-0008-0000-0600-000033440100}"/>
                  </a:ext>
                </a:extLst>
              </xdr:cNvPr>
              <xdr:cNvSpPr/>
            </xdr:nvSpPr>
            <xdr:spPr bwMode="auto">
              <a:xfrm>
                <a:off x="4857750" y="5067300"/>
                <a:ext cx="762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選択*</a:t>
                </a:r>
              </a:p>
            </xdr:txBody>
          </xdr:sp>
        </mc:Choice>
        <mc:Fallback/>
      </mc:AlternateContent>
      <mc:AlternateContent xmlns:mc="http://schemas.openxmlformats.org/markup-compatibility/2006">
        <mc:Choice xmlns:a14="http://schemas.microsoft.com/office/drawing/2010/main" Requires="a14">
          <xdr:sp macro="" textlink="">
            <xdr:nvSpPr>
              <xdr:cNvPr id="82996" name="Check Box 52" descr="はい" hidden="1">
                <a:extLst>
                  <a:ext uri="{63B3BB69-23CF-44E3-9099-C40C66FF867C}">
                    <a14:compatExt spid="_x0000_s82996"/>
                  </a:ext>
                  <a:ext uri="{FF2B5EF4-FFF2-40B4-BE49-F238E27FC236}">
                    <a16:creationId xmlns:a16="http://schemas.microsoft.com/office/drawing/2014/main" id="{00000000-0008-0000-0600-000034440100}"/>
                  </a:ext>
                </a:extLst>
              </xdr:cNvPr>
              <xdr:cNvSpPr/>
            </xdr:nvSpPr>
            <xdr:spPr bwMode="auto">
              <a:xfrm>
                <a:off x="5657850" y="45339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2997" name="Check Box 53" descr="はい" hidden="1">
                <a:extLst>
                  <a:ext uri="{63B3BB69-23CF-44E3-9099-C40C66FF867C}">
                    <a14:compatExt spid="_x0000_s82997"/>
                  </a:ext>
                  <a:ext uri="{FF2B5EF4-FFF2-40B4-BE49-F238E27FC236}">
                    <a16:creationId xmlns:a16="http://schemas.microsoft.com/office/drawing/2014/main" id="{00000000-0008-0000-0600-000035440100}"/>
                  </a:ext>
                </a:extLst>
              </xdr:cNvPr>
              <xdr:cNvSpPr/>
            </xdr:nvSpPr>
            <xdr:spPr bwMode="auto">
              <a:xfrm>
                <a:off x="5657850" y="53340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mc:AlternateContent xmlns:mc="http://schemas.openxmlformats.org/markup-compatibility/2006">
        <mc:Choice xmlns:a14="http://schemas.microsoft.com/office/drawing/2010/main" Requires="a14">
          <xdr:sp macro="" textlink="">
            <xdr:nvSpPr>
              <xdr:cNvPr id="82998" name="Check Box 54" descr="はい" hidden="1">
                <a:extLst>
                  <a:ext uri="{63B3BB69-23CF-44E3-9099-C40C66FF867C}">
                    <a14:compatExt spid="_x0000_s82998"/>
                  </a:ext>
                  <a:ext uri="{FF2B5EF4-FFF2-40B4-BE49-F238E27FC236}">
                    <a16:creationId xmlns:a16="http://schemas.microsoft.com/office/drawing/2014/main" id="{00000000-0008-0000-0600-000036440100}"/>
                  </a:ext>
                </a:extLst>
              </xdr:cNvPr>
              <xdr:cNvSpPr/>
            </xdr:nvSpPr>
            <xdr:spPr bwMode="auto">
              <a:xfrm>
                <a:off x="5657850" y="6134100"/>
                <a:ext cx="158115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現地確認で提示</a:t>
                </a:r>
              </a:p>
            </xdr:txBody>
          </xdr:sp>
        </mc:Choice>
        <mc:Fallback/>
      </mc:AlternateContent>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25</xdr:row>
          <xdr:rowOff>0</xdr:rowOff>
        </xdr:from>
        <xdr:to>
          <xdr:col>8</xdr:col>
          <xdr:colOff>476250</xdr:colOff>
          <xdr:row>28</xdr:row>
          <xdr:rowOff>9525</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1137478" y="6653696"/>
              <a:ext cx="4948859" cy="804655"/>
              <a:chOff x="1242391" y="6659217"/>
              <a:chExt cx="5346423" cy="804660"/>
            </a:xfrm>
          </xdr:grpSpPr>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700-000002D40000}"/>
                  </a:ext>
                </a:extLst>
              </xdr:cNvPr>
              <xdr:cNvSpPr/>
            </xdr:nvSpPr>
            <xdr:spPr bwMode="auto">
              <a:xfrm>
                <a:off x="1242391" y="6659217"/>
                <a:ext cx="1642443" cy="2650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掲示用認定証</a:t>
                </a:r>
              </a:p>
            </xdr:txBody>
          </xdr:sp>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700-000003D40000}"/>
                  </a:ext>
                </a:extLst>
              </xdr:cNvPr>
              <xdr:cNvSpPr/>
            </xdr:nvSpPr>
            <xdr:spPr bwMode="auto">
              <a:xfrm>
                <a:off x="2884834" y="6933786"/>
                <a:ext cx="1164120" cy="265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広告、チラシなど</a:t>
                </a:r>
              </a:p>
            </xdr:txBody>
          </xdr:sp>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700-000004D40000}"/>
                  </a:ext>
                </a:extLst>
              </xdr:cNvPr>
              <xdr:cNvSpPr/>
            </xdr:nvSpPr>
            <xdr:spPr bwMode="auto">
              <a:xfrm>
                <a:off x="4363278" y="6659217"/>
                <a:ext cx="1337642" cy="2650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ポスター、POPなど</a:t>
                </a:r>
              </a:p>
            </xdr:txBody>
          </xdr:sp>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700-000005D40000}"/>
                  </a:ext>
                </a:extLst>
              </xdr:cNvPr>
              <xdr:cNvSpPr/>
            </xdr:nvSpPr>
            <xdr:spPr bwMode="auto">
              <a:xfrm>
                <a:off x="1242391" y="7217883"/>
                <a:ext cx="821221" cy="2459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54289" name="Check Box 17" hidden="1">
                <a:extLst>
                  <a:ext uri="{63B3BB69-23CF-44E3-9099-C40C66FF867C}">
                    <a14:compatExt spid="_x0000_s54289"/>
                  </a:ext>
                  <a:ext uri="{FF2B5EF4-FFF2-40B4-BE49-F238E27FC236}">
                    <a16:creationId xmlns:a16="http://schemas.microsoft.com/office/drawing/2014/main" id="{00000000-0008-0000-0700-000011D40000}"/>
                  </a:ext>
                </a:extLst>
              </xdr:cNvPr>
              <xdr:cNvSpPr/>
            </xdr:nvSpPr>
            <xdr:spPr bwMode="auto">
              <a:xfrm>
                <a:off x="2884834" y="6659217"/>
                <a:ext cx="1478444" cy="2650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ショップカード、名刺</a:t>
                </a:r>
              </a:p>
            </xdr:txBody>
          </xdr:sp>
          <xdr:sp macro="" textlink="">
            <xdr:nvSpPr>
              <xdr:cNvPr id="54290" name="Check Box 18" hidden="1">
                <a:extLst>
                  <a:ext uri="{63B3BB69-23CF-44E3-9099-C40C66FF867C}">
                    <a14:compatExt spid="_x0000_s54290"/>
                  </a:ext>
                  <a:ext uri="{FF2B5EF4-FFF2-40B4-BE49-F238E27FC236}">
                    <a16:creationId xmlns:a16="http://schemas.microsoft.com/office/drawing/2014/main" id="{00000000-0008-0000-0700-000012D40000}"/>
                  </a:ext>
                </a:extLst>
              </xdr:cNvPr>
              <xdr:cNvSpPr/>
            </xdr:nvSpPr>
            <xdr:spPr bwMode="auto">
              <a:xfrm>
                <a:off x="5777119" y="6668742"/>
                <a:ext cx="811695" cy="2650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WEB</a:t>
                </a:r>
              </a:p>
            </xdr:txBody>
          </xdr:sp>
          <xdr:sp macro="" textlink="">
            <xdr:nvSpPr>
              <xdr:cNvPr id="54292" name="Check Box 20" hidden="1">
                <a:extLst>
                  <a:ext uri="{63B3BB69-23CF-44E3-9099-C40C66FF867C}">
                    <a14:compatExt spid="_x0000_s54292"/>
                  </a:ext>
                  <a:ext uri="{FF2B5EF4-FFF2-40B4-BE49-F238E27FC236}">
                    <a16:creationId xmlns:a16="http://schemas.microsoft.com/office/drawing/2014/main" id="{00000000-0008-0000-0700-000014D40000}"/>
                  </a:ext>
                </a:extLst>
              </xdr:cNvPr>
              <xdr:cNvSpPr/>
            </xdr:nvSpPr>
            <xdr:spPr bwMode="auto">
              <a:xfrm>
                <a:off x="1242391" y="6933786"/>
                <a:ext cx="1642442" cy="265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環境報告書など</a:t>
                </a:r>
              </a:p>
            </xdr:txBody>
          </xdr:sp>
          <xdr:sp macro="" textlink="">
            <xdr:nvSpPr>
              <xdr:cNvPr id="54293" name="Check Box 21" hidden="1">
                <a:extLst>
                  <a:ext uri="{63B3BB69-23CF-44E3-9099-C40C66FF867C}">
                    <a14:compatExt spid="_x0000_s54293"/>
                  </a:ext>
                  <a:ext uri="{FF2B5EF4-FFF2-40B4-BE49-F238E27FC236}">
                    <a16:creationId xmlns:a16="http://schemas.microsoft.com/office/drawing/2014/main" id="{00000000-0008-0000-0700-000015D40000}"/>
                  </a:ext>
                </a:extLst>
              </xdr:cNvPr>
              <xdr:cNvSpPr/>
            </xdr:nvSpPr>
            <xdr:spPr bwMode="auto">
              <a:xfrm>
                <a:off x="4363279" y="6933786"/>
                <a:ext cx="1375742" cy="265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SNSなどでの活用</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180975</xdr:colOff>
          <xdr:row>21</xdr:row>
          <xdr:rowOff>0</xdr:rowOff>
        </xdr:from>
        <xdr:to>
          <xdr:col>6</xdr:col>
          <xdr:colOff>447675</xdr:colOff>
          <xdr:row>27</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180975" y="4179957"/>
              <a:ext cx="3187700" cy="1159565"/>
              <a:chOff x="180975" y="4210050"/>
              <a:chExt cx="3448050" cy="1143000"/>
            </a:xfrm>
          </xdr:grpSpPr>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3390900" y="4210050"/>
                <a:ext cx="2381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800-0000031C0000}"/>
                  </a:ext>
                </a:extLst>
              </xdr:cNvPr>
              <xdr:cNvSpPr/>
            </xdr:nvSpPr>
            <xdr:spPr bwMode="auto">
              <a:xfrm>
                <a:off x="3390900" y="4600575"/>
                <a:ext cx="22859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800-0000061C0000}"/>
                  </a:ext>
                </a:extLst>
              </xdr:cNvPr>
              <xdr:cNvSpPr/>
            </xdr:nvSpPr>
            <xdr:spPr bwMode="auto">
              <a:xfrm>
                <a:off x="3390900" y="5153025"/>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800-00000B1C0000}"/>
                  </a:ext>
                </a:extLst>
              </xdr:cNvPr>
              <xdr:cNvSpPr/>
            </xdr:nvSpPr>
            <xdr:spPr bwMode="auto">
              <a:xfrm>
                <a:off x="180975" y="4210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800-00000D1C0000}"/>
                  </a:ext>
                </a:extLst>
              </xdr:cNvPr>
              <xdr:cNvSpPr/>
            </xdr:nvSpPr>
            <xdr:spPr bwMode="auto">
              <a:xfrm>
                <a:off x="180975" y="4400550"/>
                <a:ext cx="2000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800-0000101C0000}"/>
                  </a:ext>
                </a:extLst>
              </xdr:cNvPr>
              <xdr:cNvSpPr/>
            </xdr:nvSpPr>
            <xdr:spPr bwMode="auto">
              <a:xfrm>
                <a:off x="180975" y="4581525"/>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800-0000131C0000}"/>
                  </a:ext>
                </a:extLst>
              </xdr:cNvPr>
              <xdr:cNvSpPr/>
            </xdr:nvSpPr>
            <xdr:spPr bwMode="auto">
              <a:xfrm>
                <a:off x="180975" y="4781550"/>
                <a:ext cx="2190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800-0000141C0000}"/>
                  </a:ext>
                </a:extLst>
              </xdr:cNvPr>
              <xdr:cNvSpPr/>
            </xdr:nvSpPr>
            <xdr:spPr bwMode="auto">
              <a:xfrm>
                <a:off x="180975" y="5153025"/>
                <a:ext cx="209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800-0000191C0000}"/>
                  </a:ext>
                </a:extLst>
              </xdr:cNvPr>
              <xdr:cNvSpPr/>
            </xdr:nvSpPr>
            <xdr:spPr bwMode="auto">
              <a:xfrm>
                <a:off x="3390900" y="4400550"/>
                <a:ext cx="209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800-00001A1C0000}"/>
                  </a:ext>
                </a:extLst>
              </xdr:cNvPr>
              <xdr:cNvSpPr/>
            </xdr:nvSpPr>
            <xdr:spPr bwMode="auto">
              <a:xfrm>
                <a:off x="3390900" y="4791075"/>
                <a:ext cx="209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800-00001B1C0000}"/>
                  </a:ext>
                </a:extLst>
              </xdr:cNvPr>
              <xdr:cNvSpPr/>
            </xdr:nvSpPr>
            <xdr:spPr bwMode="auto">
              <a:xfrm>
                <a:off x="3390900" y="4962525"/>
                <a:ext cx="2381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800-00001C1C0000}"/>
                  </a:ext>
                </a:extLst>
              </xdr:cNvPr>
              <xdr:cNvSpPr/>
            </xdr:nvSpPr>
            <xdr:spPr bwMode="auto">
              <a:xfrm>
                <a:off x="180975" y="4972050"/>
                <a:ext cx="22859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114300</xdr:colOff>
          <xdr:row>31</xdr:row>
          <xdr:rowOff>19050</xdr:rowOff>
        </xdr:from>
        <xdr:to>
          <xdr:col>0</xdr:col>
          <xdr:colOff>323850</xdr:colOff>
          <xdr:row>42</xdr:row>
          <xdr:rowOff>209550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114300" y="6286224"/>
              <a:ext cx="209550" cy="2813326"/>
              <a:chOff x="114300" y="6296026"/>
              <a:chExt cx="209550" cy="2781309"/>
            </a:xfrm>
          </xdr:grpSpPr>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800-00001D1C0000}"/>
                  </a:ext>
                </a:extLst>
              </xdr:cNvPr>
              <xdr:cNvSpPr/>
            </xdr:nvSpPr>
            <xdr:spPr bwMode="auto">
              <a:xfrm>
                <a:off x="114300" y="6296026"/>
                <a:ext cx="209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800-00001E1C0000}"/>
                  </a:ext>
                </a:extLst>
              </xdr:cNvPr>
              <xdr:cNvSpPr/>
            </xdr:nvSpPr>
            <xdr:spPr bwMode="auto">
              <a:xfrm>
                <a:off x="114300" y="6543675"/>
                <a:ext cx="209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800-00001F1C0000}"/>
                  </a:ext>
                </a:extLst>
              </xdr:cNvPr>
              <xdr:cNvSpPr/>
            </xdr:nvSpPr>
            <xdr:spPr bwMode="auto">
              <a:xfrm>
                <a:off x="114300" y="6791325"/>
                <a:ext cx="209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800-0000201C0000}"/>
                  </a:ext>
                </a:extLst>
              </xdr:cNvPr>
              <xdr:cNvSpPr/>
            </xdr:nvSpPr>
            <xdr:spPr bwMode="auto">
              <a:xfrm>
                <a:off x="114300" y="8877310"/>
                <a:ext cx="209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ecomark.jp/service/excel/ys2b_50x.xls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3.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4.vml"/><Relationship Id="rId21" Type="http://schemas.openxmlformats.org/officeDocument/2006/relationships/ctrlProp" Target="../ctrlProps/ctrlProp59.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4.xml"/><Relationship Id="rId16" Type="http://schemas.openxmlformats.org/officeDocument/2006/relationships/ctrlProp" Target="../ctrlProps/ctrlProp54.xml"/><Relationship Id="rId20" Type="http://schemas.openxmlformats.org/officeDocument/2006/relationships/ctrlProp" Target="../ctrlProps/ctrlProp58.xml"/><Relationship Id="rId1" Type="http://schemas.openxmlformats.org/officeDocument/2006/relationships/printerSettings" Target="../printerSettings/printerSettings4.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3" Type="http://schemas.openxmlformats.org/officeDocument/2006/relationships/vmlDrawing" Target="../drawings/vmlDrawing5.vml"/><Relationship Id="rId21" Type="http://schemas.openxmlformats.org/officeDocument/2006/relationships/ctrlProp" Target="../ctrlProps/ctrlProp79.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 Type="http://schemas.openxmlformats.org/officeDocument/2006/relationships/drawing" Target="../drawings/drawing5.xml"/><Relationship Id="rId16" Type="http://schemas.openxmlformats.org/officeDocument/2006/relationships/ctrlProp" Target="../ctrlProps/ctrlProp74.xml"/><Relationship Id="rId20" Type="http://schemas.openxmlformats.org/officeDocument/2006/relationships/ctrlProp" Target="../ctrlProps/ctrlProp78.xml"/><Relationship Id="rId1" Type="http://schemas.openxmlformats.org/officeDocument/2006/relationships/printerSettings" Target="../printerSettings/printerSettings5.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10" Type="http://schemas.openxmlformats.org/officeDocument/2006/relationships/ctrlProp" Target="../ctrlProps/ctrlProp68.xml"/><Relationship Id="rId19" Type="http://schemas.openxmlformats.org/officeDocument/2006/relationships/ctrlProp" Target="../ctrlProps/ctrlProp77.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18" Type="http://schemas.openxmlformats.org/officeDocument/2006/relationships/ctrlProp" Target="../ctrlProps/ctrlProp97.xml"/><Relationship Id="rId3" Type="http://schemas.openxmlformats.org/officeDocument/2006/relationships/vmlDrawing" Target="../drawings/vmlDrawing6.vml"/><Relationship Id="rId21" Type="http://schemas.openxmlformats.org/officeDocument/2006/relationships/ctrlProp" Target="../ctrlProps/ctrlProp100.xml"/><Relationship Id="rId7" Type="http://schemas.openxmlformats.org/officeDocument/2006/relationships/ctrlProp" Target="../ctrlProps/ctrlProp86.xml"/><Relationship Id="rId12" Type="http://schemas.openxmlformats.org/officeDocument/2006/relationships/ctrlProp" Target="../ctrlProps/ctrlProp91.xml"/><Relationship Id="rId17" Type="http://schemas.openxmlformats.org/officeDocument/2006/relationships/ctrlProp" Target="../ctrlProps/ctrlProp96.xml"/><Relationship Id="rId2" Type="http://schemas.openxmlformats.org/officeDocument/2006/relationships/drawing" Target="../drawings/drawing6.xml"/><Relationship Id="rId16" Type="http://schemas.openxmlformats.org/officeDocument/2006/relationships/ctrlProp" Target="../ctrlProps/ctrlProp95.xml"/><Relationship Id="rId20" Type="http://schemas.openxmlformats.org/officeDocument/2006/relationships/ctrlProp" Target="../ctrlProps/ctrlProp99.xml"/><Relationship Id="rId1" Type="http://schemas.openxmlformats.org/officeDocument/2006/relationships/printerSettings" Target="../printerSettings/printerSettings6.bin"/><Relationship Id="rId6" Type="http://schemas.openxmlformats.org/officeDocument/2006/relationships/ctrlProp" Target="../ctrlProps/ctrlProp85.xml"/><Relationship Id="rId11" Type="http://schemas.openxmlformats.org/officeDocument/2006/relationships/ctrlProp" Target="../ctrlProps/ctrlProp90.xml"/><Relationship Id="rId5" Type="http://schemas.openxmlformats.org/officeDocument/2006/relationships/ctrlProp" Target="../ctrlProps/ctrlProp84.xml"/><Relationship Id="rId15" Type="http://schemas.openxmlformats.org/officeDocument/2006/relationships/ctrlProp" Target="../ctrlProps/ctrlProp94.xml"/><Relationship Id="rId10" Type="http://schemas.openxmlformats.org/officeDocument/2006/relationships/ctrlProp" Target="../ctrlProps/ctrlProp89.xml"/><Relationship Id="rId19" Type="http://schemas.openxmlformats.org/officeDocument/2006/relationships/ctrlProp" Target="../ctrlProps/ctrlProp98.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6.xml"/><Relationship Id="rId13" Type="http://schemas.openxmlformats.org/officeDocument/2006/relationships/ctrlProp" Target="../ctrlProps/ctrlProp111.xml"/><Relationship Id="rId18" Type="http://schemas.openxmlformats.org/officeDocument/2006/relationships/ctrlProp" Target="../ctrlProps/ctrlProp116.xml"/><Relationship Id="rId3" Type="http://schemas.openxmlformats.org/officeDocument/2006/relationships/vmlDrawing" Target="../drawings/vmlDrawing7.vml"/><Relationship Id="rId21" Type="http://schemas.openxmlformats.org/officeDocument/2006/relationships/ctrlProp" Target="../ctrlProps/ctrlProp119.xml"/><Relationship Id="rId7" Type="http://schemas.openxmlformats.org/officeDocument/2006/relationships/ctrlProp" Target="../ctrlProps/ctrlProp105.xml"/><Relationship Id="rId12" Type="http://schemas.openxmlformats.org/officeDocument/2006/relationships/ctrlProp" Target="../ctrlProps/ctrlProp110.xml"/><Relationship Id="rId17" Type="http://schemas.openxmlformats.org/officeDocument/2006/relationships/ctrlProp" Target="../ctrlProps/ctrlProp115.xml"/><Relationship Id="rId2" Type="http://schemas.openxmlformats.org/officeDocument/2006/relationships/drawing" Target="../drawings/drawing7.xml"/><Relationship Id="rId16" Type="http://schemas.openxmlformats.org/officeDocument/2006/relationships/ctrlProp" Target="../ctrlProps/ctrlProp114.xml"/><Relationship Id="rId20" Type="http://schemas.openxmlformats.org/officeDocument/2006/relationships/ctrlProp" Target="../ctrlProps/ctrlProp118.xml"/><Relationship Id="rId1" Type="http://schemas.openxmlformats.org/officeDocument/2006/relationships/printerSettings" Target="../printerSettings/printerSettings7.bin"/><Relationship Id="rId6" Type="http://schemas.openxmlformats.org/officeDocument/2006/relationships/ctrlProp" Target="../ctrlProps/ctrlProp104.xml"/><Relationship Id="rId11" Type="http://schemas.openxmlformats.org/officeDocument/2006/relationships/ctrlProp" Target="../ctrlProps/ctrlProp109.xml"/><Relationship Id="rId5" Type="http://schemas.openxmlformats.org/officeDocument/2006/relationships/ctrlProp" Target="../ctrlProps/ctrlProp103.xml"/><Relationship Id="rId15" Type="http://schemas.openxmlformats.org/officeDocument/2006/relationships/ctrlProp" Target="../ctrlProps/ctrlProp113.xml"/><Relationship Id="rId10" Type="http://schemas.openxmlformats.org/officeDocument/2006/relationships/ctrlProp" Target="../ctrlProps/ctrlProp108.xml"/><Relationship Id="rId19" Type="http://schemas.openxmlformats.org/officeDocument/2006/relationships/ctrlProp" Target="../ctrlProps/ctrlProp117.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5.xml"/><Relationship Id="rId3" Type="http://schemas.openxmlformats.org/officeDocument/2006/relationships/vmlDrawing" Target="../drawings/vmlDrawing8.vml"/><Relationship Id="rId7" Type="http://schemas.openxmlformats.org/officeDocument/2006/relationships/ctrlProp" Target="../ctrlProps/ctrlProp124.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23.xml"/><Relationship Id="rId11" Type="http://schemas.openxmlformats.org/officeDocument/2006/relationships/ctrlProp" Target="../ctrlProps/ctrlProp128.xml"/><Relationship Id="rId5" Type="http://schemas.openxmlformats.org/officeDocument/2006/relationships/ctrlProp" Target="../ctrlProps/ctrlProp122.xml"/><Relationship Id="rId10" Type="http://schemas.openxmlformats.org/officeDocument/2006/relationships/ctrlProp" Target="../ctrlProps/ctrlProp127.xml"/><Relationship Id="rId4" Type="http://schemas.openxmlformats.org/officeDocument/2006/relationships/ctrlProp" Target="../ctrlProps/ctrlProp121.xml"/><Relationship Id="rId9" Type="http://schemas.openxmlformats.org/officeDocument/2006/relationships/ctrlProp" Target="../ctrlProps/ctrlProp12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3" Type="http://schemas.openxmlformats.org/officeDocument/2006/relationships/vmlDrawing" Target="../drawings/vmlDrawing9.v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 Type="http://schemas.openxmlformats.org/officeDocument/2006/relationships/drawing" Target="../drawings/drawing9.xml"/><Relationship Id="rId16" Type="http://schemas.openxmlformats.org/officeDocument/2006/relationships/ctrlProp" Target="../ctrlProps/ctrlProp141.xml"/><Relationship Id="rId20" Type="http://schemas.openxmlformats.org/officeDocument/2006/relationships/comments" Target="../comments1.xml"/><Relationship Id="rId1" Type="http://schemas.openxmlformats.org/officeDocument/2006/relationships/printerSettings" Target="../printerSettings/printerSettings9.bin"/><Relationship Id="rId6" Type="http://schemas.openxmlformats.org/officeDocument/2006/relationships/ctrlProp" Target="../ctrlProps/ctrlProp131.xml"/><Relationship Id="rId11" Type="http://schemas.openxmlformats.org/officeDocument/2006/relationships/ctrlProp" Target="../ctrlProps/ctrlProp136.xml"/><Relationship Id="rId5" Type="http://schemas.openxmlformats.org/officeDocument/2006/relationships/ctrlProp" Target="../ctrlProps/ctrlProp130.xml"/><Relationship Id="rId15" Type="http://schemas.openxmlformats.org/officeDocument/2006/relationships/ctrlProp" Target="../ctrlProps/ctrlProp140.xml"/><Relationship Id="rId10" Type="http://schemas.openxmlformats.org/officeDocument/2006/relationships/ctrlProp" Target="../ctrlProps/ctrlProp135.xml"/><Relationship Id="rId19" Type="http://schemas.openxmlformats.org/officeDocument/2006/relationships/ctrlProp" Target="../ctrlProps/ctrlProp144.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69"/>
  <sheetViews>
    <sheetView tabSelected="1" view="pageBreakPreview" zoomScaleNormal="100" zoomScaleSheetLayoutView="100" workbookViewId="0">
      <selection activeCell="B1" sqref="B1"/>
    </sheetView>
  </sheetViews>
  <sheetFormatPr defaultColWidth="9" defaultRowHeight="13"/>
  <cols>
    <col min="1" max="1" width="5.6328125" style="2" customWidth="1"/>
    <col min="2" max="3" width="15.6328125" style="2" customWidth="1"/>
    <col min="4" max="4" width="15.6328125" style="3" customWidth="1"/>
    <col min="5" max="5" width="10.6328125" style="3" customWidth="1"/>
    <col min="6" max="8" width="10.6328125" style="2" customWidth="1"/>
    <col min="9" max="9" width="10.7265625" style="246" customWidth="1"/>
    <col min="10" max="11" width="9" style="245"/>
    <col min="12" max="13" width="10.7265625" style="246" customWidth="1"/>
    <col min="14" max="19" width="9" style="38"/>
    <col min="20" max="16384" width="9" style="2"/>
  </cols>
  <sheetData>
    <row r="1" spans="1:19">
      <c r="A1" s="1"/>
    </row>
    <row r="2" spans="1:19" s="10" customFormat="1" ht="30.75" customHeight="1">
      <c r="A2" s="297" t="s">
        <v>104</v>
      </c>
      <c r="B2" s="298"/>
      <c r="C2" s="298"/>
      <c r="D2" s="298"/>
      <c r="E2" s="298"/>
      <c r="F2" s="298"/>
      <c r="G2" s="298"/>
      <c r="H2" s="298"/>
      <c r="I2" s="248"/>
      <c r="J2" s="247"/>
      <c r="K2" s="247"/>
      <c r="L2" s="248"/>
      <c r="M2" s="248"/>
      <c r="N2" s="130"/>
      <c r="O2" s="130"/>
      <c r="P2" s="130"/>
      <c r="Q2" s="130"/>
      <c r="R2" s="130"/>
      <c r="S2" s="130"/>
    </row>
    <row r="3" spans="1:19" s="13" customFormat="1" ht="37.5" customHeight="1">
      <c r="A3" s="299" t="s">
        <v>105</v>
      </c>
      <c r="B3" s="300"/>
      <c r="C3" s="300"/>
      <c r="D3" s="300"/>
      <c r="E3" s="300"/>
      <c r="F3" s="300"/>
      <c r="G3" s="300"/>
      <c r="H3" s="300"/>
      <c r="I3" s="248"/>
      <c r="J3" s="249"/>
      <c r="K3" s="249"/>
      <c r="L3" s="248"/>
      <c r="M3" s="248"/>
      <c r="N3" s="131"/>
      <c r="O3" s="131"/>
      <c r="P3" s="131"/>
      <c r="Q3" s="131"/>
      <c r="R3" s="131"/>
      <c r="S3" s="131"/>
    </row>
    <row r="4" spans="1:19" s="10" customFormat="1" ht="14.5" thickBot="1">
      <c r="A4" s="4"/>
      <c r="B4" s="5"/>
      <c r="C4" s="5"/>
      <c r="D4" s="4"/>
      <c r="E4" s="4"/>
      <c r="F4" s="4"/>
      <c r="G4" s="4"/>
      <c r="H4" s="4"/>
      <c r="I4" s="248"/>
      <c r="J4" s="247"/>
      <c r="K4" s="247"/>
      <c r="L4" s="248"/>
      <c r="M4" s="248"/>
      <c r="N4" s="130"/>
      <c r="O4" s="130"/>
      <c r="P4" s="130"/>
      <c r="Q4" s="130"/>
      <c r="R4" s="130"/>
      <c r="S4" s="130"/>
    </row>
    <row r="5" spans="1:19" s="10" customFormat="1" ht="21" customHeight="1" thickBot="1">
      <c r="A5" s="6"/>
      <c r="B5" s="7"/>
      <c r="C5" s="7"/>
      <c r="D5" s="7"/>
      <c r="E5" s="14" t="s">
        <v>13</v>
      </c>
      <c r="F5" s="301">
        <v>44652</v>
      </c>
      <c r="G5" s="301"/>
      <c r="H5" s="302"/>
      <c r="I5" s="248"/>
      <c r="J5" s="247"/>
      <c r="K5" s="247"/>
      <c r="L5" s="248"/>
      <c r="M5" s="248"/>
      <c r="N5" s="130"/>
      <c r="O5" s="130"/>
      <c r="P5" s="130"/>
      <c r="Q5" s="130"/>
      <c r="R5" s="130"/>
      <c r="S5" s="130"/>
    </row>
    <row r="6" spans="1:19" s="10" customFormat="1" ht="36.75" customHeight="1">
      <c r="A6" s="310" t="s">
        <v>97</v>
      </c>
      <c r="B6" s="311"/>
      <c r="C6" s="303" t="s">
        <v>98</v>
      </c>
      <c r="D6" s="304"/>
      <c r="E6" s="305"/>
      <c r="F6" s="305"/>
      <c r="G6" s="305"/>
      <c r="H6" s="306"/>
      <c r="I6" s="274" t="s">
        <v>447</v>
      </c>
      <c r="J6" s="247"/>
      <c r="K6" s="247"/>
      <c r="L6" s="250"/>
      <c r="M6" s="250"/>
      <c r="N6" s="130"/>
      <c r="O6" s="130"/>
      <c r="P6" s="130"/>
      <c r="Q6" s="130"/>
      <c r="R6" s="130"/>
      <c r="S6" s="130"/>
    </row>
    <row r="7" spans="1:19" s="10" customFormat="1" ht="37.5" customHeight="1" thickBot="1">
      <c r="A7" s="310" t="s">
        <v>96</v>
      </c>
      <c r="B7" s="311"/>
      <c r="C7" s="307" t="s">
        <v>47</v>
      </c>
      <c r="D7" s="308"/>
      <c r="E7" s="308"/>
      <c r="F7" s="308"/>
      <c r="G7" s="308"/>
      <c r="H7" s="309"/>
      <c r="I7" s="281" t="s">
        <v>456</v>
      </c>
      <c r="J7" s="247"/>
      <c r="K7" s="247"/>
      <c r="L7" s="248"/>
      <c r="M7" s="248"/>
      <c r="N7" s="130"/>
      <c r="O7" s="130"/>
      <c r="P7" s="130"/>
      <c r="Q7" s="130"/>
      <c r="R7" s="130"/>
      <c r="S7" s="130"/>
    </row>
    <row r="8" spans="1:19" s="10" customFormat="1" ht="28.5" customHeight="1">
      <c r="A8" s="289" t="s">
        <v>251</v>
      </c>
      <c r="B8" s="289"/>
      <c r="C8" s="289"/>
      <c r="D8" s="289"/>
      <c r="E8" s="289"/>
      <c r="F8" s="289"/>
      <c r="G8" s="289"/>
      <c r="H8" s="289"/>
      <c r="I8" s="248"/>
      <c r="J8" s="247"/>
      <c r="K8" s="247"/>
      <c r="L8" s="248"/>
      <c r="M8" s="248"/>
      <c r="N8" s="130"/>
      <c r="O8" s="130"/>
      <c r="P8" s="130"/>
      <c r="Q8" s="130"/>
      <c r="R8" s="130"/>
      <c r="S8" s="130"/>
    </row>
    <row r="9" spans="1:19" s="10" customFormat="1" ht="14">
      <c r="A9" s="136"/>
      <c r="B9" s="136"/>
      <c r="C9" s="136"/>
      <c r="D9" s="136"/>
      <c r="E9" s="136"/>
      <c r="F9" s="136"/>
      <c r="G9" s="136"/>
      <c r="H9" s="136"/>
      <c r="I9" s="248"/>
      <c r="J9" s="247"/>
      <c r="K9" s="247"/>
      <c r="L9" s="248"/>
      <c r="M9" s="248"/>
      <c r="N9" s="130"/>
      <c r="O9" s="130"/>
      <c r="P9" s="130"/>
      <c r="Q9" s="130"/>
      <c r="R9" s="130"/>
      <c r="S9" s="130"/>
    </row>
    <row r="10" spans="1:19" s="10" customFormat="1" ht="14">
      <c r="A10" s="4"/>
      <c r="B10" s="5"/>
      <c r="C10" s="5"/>
      <c r="D10" s="4"/>
      <c r="E10" s="4"/>
      <c r="F10" s="4"/>
      <c r="G10" s="4"/>
      <c r="H10" s="4"/>
      <c r="I10" s="248"/>
      <c r="J10" s="247"/>
      <c r="K10" s="247"/>
      <c r="L10" s="248"/>
      <c r="M10" s="248"/>
      <c r="N10" s="130"/>
      <c r="O10" s="130"/>
      <c r="P10" s="130"/>
      <c r="Q10" s="130"/>
      <c r="R10" s="130"/>
      <c r="S10" s="130"/>
    </row>
    <row r="11" spans="1:19" s="10" customFormat="1" ht="15.75" customHeight="1">
      <c r="A11" s="312" t="s">
        <v>12</v>
      </c>
      <c r="B11" s="313"/>
      <c r="C11" s="313"/>
      <c r="D11" s="313"/>
      <c r="E11" s="313"/>
      <c r="F11" s="313"/>
      <c r="G11" s="313"/>
      <c r="H11" s="314"/>
      <c r="I11" s="248"/>
      <c r="J11" s="247"/>
      <c r="K11" s="247"/>
      <c r="L11" s="248"/>
      <c r="M11" s="248"/>
      <c r="N11" s="130"/>
      <c r="O11" s="130"/>
      <c r="P11" s="130"/>
      <c r="Q11" s="130"/>
      <c r="R11" s="130"/>
      <c r="S11" s="130"/>
    </row>
    <row r="12" spans="1:19" s="10" customFormat="1" ht="14">
      <c r="A12" s="283" t="s">
        <v>101</v>
      </c>
      <c r="B12" s="284"/>
      <c r="C12" s="284"/>
      <c r="D12" s="284"/>
      <c r="E12" s="284"/>
      <c r="F12" s="284"/>
      <c r="G12" s="284"/>
      <c r="H12" s="285"/>
      <c r="I12" s="248"/>
      <c r="J12" s="247"/>
      <c r="K12" s="247"/>
      <c r="L12" s="248"/>
      <c r="M12" s="248"/>
      <c r="N12" s="130"/>
      <c r="O12" s="130"/>
      <c r="P12" s="130"/>
      <c r="Q12" s="130"/>
      <c r="R12" s="130"/>
      <c r="S12" s="130"/>
    </row>
    <row r="13" spans="1:19" s="10" customFormat="1" ht="14">
      <c r="A13" s="283" t="s">
        <v>56</v>
      </c>
      <c r="B13" s="284"/>
      <c r="C13" s="284"/>
      <c r="D13" s="284"/>
      <c r="E13" s="284"/>
      <c r="F13" s="284"/>
      <c r="G13" s="284"/>
      <c r="H13" s="285"/>
      <c r="I13" s="248"/>
      <c r="J13" s="247"/>
      <c r="K13" s="247"/>
      <c r="L13" s="248"/>
      <c r="M13" s="248"/>
      <c r="N13" s="130"/>
      <c r="O13" s="130"/>
      <c r="P13" s="130"/>
      <c r="Q13" s="130"/>
      <c r="R13" s="130"/>
      <c r="S13" s="130"/>
    </row>
    <row r="14" spans="1:19" s="10" customFormat="1" ht="28.5" customHeight="1">
      <c r="A14" s="283" t="s">
        <v>249</v>
      </c>
      <c r="B14" s="284"/>
      <c r="C14" s="284"/>
      <c r="D14" s="284"/>
      <c r="E14" s="284"/>
      <c r="F14" s="284"/>
      <c r="G14" s="284"/>
      <c r="H14" s="285"/>
      <c r="I14" s="247"/>
      <c r="J14" s="247"/>
      <c r="K14" s="247"/>
      <c r="L14" s="248"/>
      <c r="M14" s="248"/>
      <c r="N14" s="130"/>
      <c r="O14" s="130"/>
      <c r="P14" s="130"/>
      <c r="Q14" s="130"/>
      <c r="R14" s="130"/>
      <c r="S14" s="130"/>
    </row>
    <row r="15" spans="1:19" s="10" customFormat="1" ht="28.5" customHeight="1">
      <c r="A15" s="283" t="s">
        <v>286</v>
      </c>
      <c r="B15" s="284"/>
      <c r="C15" s="284"/>
      <c r="D15" s="284"/>
      <c r="E15" s="284"/>
      <c r="F15" s="284"/>
      <c r="G15" s="284"/>
      <c r="H15" s="285"/>
      <c r="I15" s="248"/>
      <c r="J15" s="247"/>
      <c r="K15" s="247"/>
      <c r="L15" s="248"/>
      <c r="M15" s="248"/>
      <c r="N15" s="130"/>
      <c r="O15" s="130"/>
      <c r="P15" s="130"/>
      <c r="Q15" s="130"/>
      <c r="R15" s="130"/>
      <c r="S15" s="130"/>
    </row>
    <row r="16" spans="1:19" s="10" customFormat="1" ht="28.5" customHeight="1">
      <c r="A16" s="283" t="s">
        <v>287</v>
      </c>
      <c r="B16" s="284"/>
      <c r="C16" s="284"/>
      <c r="D16" s="284"/>
      <c r="E16" s="284"/>
      <c r="F16" s="284"/>
      <c r="G16" s="284"/>
      <c r="H16" s="285"/>
      <c r="I16" s="248"/>
      <c r="J16" s="247"/>
      <c r="K16" s="247"/>
      <c r="L16" s="248"/>
      <c r="M16" s="248"/>
      <c r="N16" s="130"/>
      <c r="O16" s="130"/>
      <c r="P16" s="130"/>
      <c r="Q16" s="130"/>
      <c r="R16" s="130"/>
      <c r="S16" s="130"/>
    </row>
    <row r="17" spans="1:19" s="10" customFormat="1" ht="28.5" customHeight="1">
      <c r="A17" s="283" t="s">
        <v>288</v>
      </c>
      <c r="B17" s="284"/>
      <c r="C17" s="284"/>
      <c r="D17" s="284"/>
      <c r="E17" s="284"/>
      <c r="F17" s="284"/>
      <c r="G17" s="284"/>
      <c r="H17" s="285"/>
      <c r="I17" s="248"/>
      <c r="J17" s="247"/>
      <c r="K17" s="247"/>
      <c r="L17" s="248"/>
      <c r="M17" s="248"/>
      <c r="N17" s="130"/>
      <c r="O17" s="130"/>
      <c r="P17" s="130"/>
      <c r="Q17" s="130"/>
      <c r="R17" s="130"/>
      <c r="S17" s="130"/>
    </row>
    <row r="18" spans="1:19" s="10" customFormat="1" ht="28.5" customHeight="1">
      <c r="A18" s="286" t="s">
        <v>289</v>
      </c>
      <c r="B18" s="287"/>
      <c r="C18" s="287"/>
      <c r="D18" s="287"/>
      <c r="E18" s="287"/>
      <c r="F18" s="287"/>
      <c r="G18" s="287"/>
      <c r="H18" s="288"/>
      <c r="I18" s="248"/>
      <c r="J18" s="247"/>
      <c r="K18" s="247"/>
      <c r="L18" s="248"/>
      <c r="M18" s="248"/>
      <c r="N18" s="130"/>
      <c r="O18" s="130"/>
      <c r="P18" s="130"/>
      <c r="Q18" s="130"/>
      <c r="R18" s="130"/>
      <c r="S18" s="130"/>
    </row>
    <row r="19" spans="1:19" s="10" customFormat="1" ht="28.5" customHeight="1">
      <c r="A19" s="293" t="s">
        <v>250</v>
      </c>
      <c r="B19" s="294"/>
      <c r="C19" s="294"/>
      <c r="D19" s="294"/>
      <c r="E19" s="294"/>
      <c r="F19" s="294"/>
      <c r="G19" s="294"/>
      <c r="H19" s="295"/>
      <c r="I19" s="248"/>
      <c r="J19" s="247"/>
      <c r="K19" s="247"/>
      <c r="L19" s="248"/>
      <c r="M19" s="248"/>
      <c r="N19" s="130"/>
      <c r="O19" s="130"/>
      <c r="P19" s="130"/>
      <c r="Q19" s="130"/>
      <c r="R19" s="130"/>
      <c r="S19" s="130"/>
    </row>
    <row r="20" spans="1:19" s="10" customFormat="1" ht="14">
      <c r="A20" s="8"/>
      <c r="B20" s="9"/>
      <c r="C20" s="9"/>
      <c r="I20" s="248"/>
      <c r="J20" s="247"/>
      <c r="K20" s="247"/>
      <c r="L20" s="248"/>
      <c r="M20" s="248"/>
      <c r="N20" s="130"/>
      <c r="O20" s="130"/>
      <c r="P20" s="130"/>
      <c r="Q20" s="130"/>
      <c r="R20" s="130"/>
      <c r="S20" s="130"/>
    </row>
    <row r="21" spans="1:19" s="10" customFormat="1" ht="14">
      <c r="A21" s="8"/>
      <c r="B21" s="9"/>
      <c r="C21" s="9"/>
      <c r="I21" s="248"/>
      <c r="J21" s="247"/>
      <c r="K21" s="247"/>
      <c r="L21" s="248"/>
      <c r="M21" s="248"/>
      <c r="N21" s="130"/>
      <c r="O21" s="130"/>
      <c r="P21" s="130"/>
      <c r="Q21" s="130"/>
      <c r="R21" s="130"/>
      <c r="S21" s="130"/>
    </row>
    <row r="22" spans="1:19" s="10" customFormat="1" ht="21" customHeight="1" thickBot="1">
      <c r="A22" s="11" t="s">
        <v>23</v>
      </c>
      <c r="B22" s="9"/>
      <c r="C22" s="9"/>
      <c r="I22" s="248"/>
      <c r="J22" s="247"/>
      <c r="K22" s="247"/>
      <c r="L22" s="247"/>
      <c r="M22" s="247"/>
      <c r="N22" s="130"/>
      <c r="O22" s="130"/>
      <c r="P22" s="130"/>
      <c r="Q22" s="130"/>
      <c r="R22" s="130"/>
      <c r="S22" s="130"/>
    </row>
    <row r="23" spans="1:19" s="10" customFormat="1" ht="37.5" customHeight="1" thickBot="1">
      <c r="A23" s="291" t="s">
        <v>252</v>
      </c>
      <c r="B23" s="292"/>
      <c r="C23" s="139"/>
      <c r="D23" s="133"/>
      <c r="E23" s="133"/>
      <c r="F23" s="133"/>
      <c r="G23" s="133"/>
      <c r="H23" s="134"/>
      <c r="I23" s="15">
        <v>7</v>
      </c>
      <c r="J23" s="247">
        <v>1</v>
      </c>
      <c r="K23" s="247" t="s">
        <v>114</v>
      </c>
      <c r="L23" s="247"/>
      <c r="M23" s="247"/>
      <c r="N23" s="130"/>
      <c r="O23" s="130"/>
      <c r="P23" s="130"/>
      <c r="Q23" s="130"/>
      <c r="R23" s="130"/>
      <c r="S23" s="130"/>
    </row>
    <row r="24" spans="1:19" s="10" customFormat="1" ht="14">
      <c r="A24"/>
      <c r="B24"/>
      <c r="C24" s="135" t="str">
        <f>IF(OR(OR($I$23=3,$I$23=4,$I$23=5,$I$23=12,$I$23=13,$I$23=14,$I$23=33,$I$23=34,$I$23=35,$I$23=65,$I$23=66,$I$23=67,$I$23=82,$I$23=83,$I$23=84),AND(129&lt;=$I$23,$I$23&lt;=143)),"警告！　申込対象外の分類です。","")</f>
        <v/>
      </c>
      <c r="D24"/>
      <c r="E24"/>
      <c r="F24"/>
      <c r="G24"/>
      <c r="H24"/>
      <c r="I24" s="248"/>
      <c r="J24" s="247">
        <v>2</v>
      </c>
      <c r="K24" s="247" t="s">
        <v>115</v>
      </c>
      <c r="L24" s="247"/>
      <c r="M24" s="247"/>
      <c r="N24" s="130"/>
      <c r="O24" s="130"/>
      <c r="P24" s="130"/>
      <c r="Q24" s="130"/>
      <c r="R24" s="130"/>
      <c r="S24" s="130"/>
    </row>
    <row r="25" spans="1:19" s="10" customFormat="1" ht="14">
      <c r="A25"/>
      <c r="B25"/>
      <c r="C25" s="135" t="str">
        <f>IF(OR($I$23=1,$I$23=2,$I$23=6,$I$23=8,$I$23=10,$I$23=11,$I$23=15,$I$23=18,$I$23=20,$I$23=23,$I$23=26,$I$23=31,$I$23=32,$I$23=36,$I$23=38,$I$23=41,$I$23=44,$I$23=46,$I$23=48,$I$23=53,$I$23=63,$I$23=64,$I$23=68,$I$23=73,$I$23=75,$I$23=80,$I$23=81,$I$23=85,$I$23=90,$I$23=95,$I$23=100,$I$23=104,$I$23=107,$I$23=112,$I$23=116,$I$23=119,$I$23=129,$I$23=130,$I$23=134,$I$23=140,$I$23=142),"警告！　4桁の細分類を選択してください。","")</f>
        <v/>
      </c>
      <c r="D25"/>
      <c r="E25"/>
      <c r="F25"/>
      <c r="G25"/>
      <c r="H25"/>
      <c r="I25" s="248"/>
      <c r="J25" s="247">
        <v>3</v>
      </c>
      <c r="K25" s="247" t="s">
        <v>116</v>
      </c>
      <c r="L25" s="247"/>
      <c r="M25" s="247"/>
      <c r="N25" s="130"/>
      <c r="O25" s="130"/>
      <c r="P25" s="130"/>
      <c r="Q25" s="130"/>
      <c r="R25" s="130"/>
      <c r="S25" s="130"/>
    </row>
    <row r="26" spans="1:19" s="10" customFormat="1" ht="21" customHeight="1">
      <c r="A26" s="296" t="s">
        <v>253</v>
      </c>
      <c r="B26" s="296"/>
      <c r="C26" s="296"/>
      <c r="D26" s="296"/>
      <c r="E26" s="296"/>
      <c r="F26" s="296"/>
      <c r="G26" s="296"/>
      <c r="H26" s="296"/>
      <c r="I26" s="248"/>
      <c r="J26" s="247">
        <v>4</v>
      </c>
      <c r="K26" s="247" t="s">
        <v>117</v>
      </c>
      <c r="L26" s="247"/>
      <c r="M26" s="247"/>
      <c r="N26" s="130"/>
      <c r="O26" s="130"/>
      <c r="P26" s="130"/>
      <c r="Q26" s="130"/>
      <c r="R26" s="130"/>
      <c r="S26" s="130"/>
    </row>
    <row r="27" spans="1:19" s="10" customFormat="1" ht="21" customHeight="1">
      <c r="A27" s="290" t="s">
        <v>254</v>
      </c>
      <c r="B27" s="290"/>
      <c r="C27" s="290"/>
      <c r="D27" s="290"/>
      <c r="E27" s="290"/>
      <c r="F27" s="290"/>
      <c r="G27" s="290"/>
      <c r="H27" s="290"/>
      <c r="I27" s="247"/>
      <c r="J27" s="247">
        <v>5</v>
      </c>
      <c r="K27" s="247" t="s">
        <v>118</v>
      </c>
      <c r="L27" s="247"/>
      <c r="M27" s="247"/>
      <c r="N27" s="130"/>
      <c r="O27" s="130"/>
      <c r="P27" s="130"/>
      <c r="Q27" s="130"/>
      <c r="R27" s="130"/>
      <c r="S27" s="130"/>
    </row>
    <row r="28" spans="1:19" s="10" customFormat="1" ht="14">
      <c r="A28" s="137"/>
      <c r="B28" s="137"/>
      <c r="C28" s="137"/>
      <c r="D28" s="137"/>
      <c r="E28" s="137"/>
      <c r="F28" s="137"/>
      <c r="G28" s="137"/>
      <c r="H28" s="137"/>
      <c r="I28" s="247"/>
      <c r="J28" s="247">
        <v>6</v>
      </c>
      <c r="K28" s="247" t="s">
        <v>119</v>
      </c>
      <c r="L28" s="247"/>
      <c r="M28" s="247"/>
      <c r="N28" s="130"/>
      <c r="O28" s="130"/>
      <c r="P28" s="130"/>
      <c r="Q28" s="130"/>
      <c r="R28" s="130"/>
      <c r="S28" s="130"/>
    </row>
    <row r="29" spans="1:19" s="10" customFormat="1" ht="14">
      <c r="A29" s="137"/>
      <c r="B29" s="137"/>
      <c r="C29" s="137"/>
      <c r="D29" s="137"/>
      <c r="E29" s="137"/>
      <c r="F29" s="137"/>
      <c r="G29" s="137"/>
      <c r="H29" s="137"/>
      <c r="I29" s="247"/>
      <c r="J29" s="247">
        <v>7</v>
      </c>
      <c r="K29" s="247" t="s">
        <v>120</v>
      </c>
      <c r="L29" s="247"/>
      <c r="M29" s="247"/>
      <c r="N29" s="130"/>
      <c r="O29" s="130"/>
      <c r="P29" s="130"/>
      <c r="Q29" s="130"/>
      <c r="R29" s="130"/>
      <c r="S29" s="130"/>
    </row>
    <row r="30" spans="1:19" s="10" customFormat="1" ht="14.5" thickBot="1">
      <c r="A30" s="168" t="s">
        <v>335</v>
      </c>
      <c r="B30" s="137"/>
      <c r="C30" s="137"/>
      <c r="D30" s="137"/>
      <c r="E30" s="137"/>
      <c r="F30" s="137"/>
      <c r="G30" s="137"/>
      <c r="H30" s="137"/>
      <c r="I30" s="248"/>
      <c r="J30" s="247">
        <v>8</v>
      </c>
      <c r="K30" s="247" t="s">
        <v>121</v>
      </c>
      <c r="L30" s="247"/>
      <c r="M30" s="247"/>
      <c r="N30" s="130"/>
      <c r="O30" s="130"/>
      <c r="P30" s="130"/>
      <c r="Q30" s="130"/>
      <c r="R30" s="130"/>
      <c r="S30" s="130"/>
    </row>
    <row r="31" spans="1:19" s="10" customFormat="1" ht="21" customHeight="1">
      <c r="A31" s="172" t="s">
        <v>336</v>
      </c>
      <c r="B31" s="173"/>
      <c r="C31" s="174"/>
      <c r="D31" s="68"/>
      <c r="E31" s="181"/>
      <c r="F31" s="182"/>
      <c r="G31" s="182"/>
      <c r="H31" s="183"/>
      <c r="I31" s="248"/>
      <c r="J31" s="247">
        <v>9</v>
      </c>
      <c r="K31" s="247" t="s">
        <v>122</v>
      </c>
      <c r="L31" s="247"/>
      <c r="M31" s="247"/>
      <c r="O31" s="130"/>
      <c r="P31" s="130"/>
      <c r="Q31" s="130"/>
      <c r="R31" s="130"/>
      <c r="S31" s="130"/>
    </row>
    <row r="32" spans="1:19" s="10" customFormat="1" ht="21" customHeight="1">
      <c r="A32" s="175"/>
      <c r="B32" s="176" t="s">
        <v>337</v>
      </c>
      <c r="C32" s="177"/>
      <c r="D32" s="169"/>
      <c r="E32" s="99"/>
      <c r="F32" s="100"/>
      <c r="G32" s="100"/>
      <c r="H32" s="184"/>
      <c r="I32" s="248" t="b">
        <v>0</v>
      </c>
      <c r="J32" s="247">
        <v>10</v>
      </c>
      <c r="K32" s="247" t="s">
        <v>123</v>
      </c>
      <c r="L32" s="247"/>
      <c r="M32" s="247"/>
      <c r="O32" s="130"/>
      <c r="P32" s="130"/>
      <c r="Q32" s="130"/>
      <c r="R32" s="130"/>
      <c r="S32" s="130"/>
    </row>
    <row r="33" spans="1:19" s="10" customFormat="1" ht="21" customHeight="1">
      <c r="A33" s="178"/>
      <c r="B33" s="176" t="s">
        <v>339</v>
      </c>
      <c r="C33" s="177"/>
      <c r="D33" s="169"/>
      <c r="E33" s="99"/>
      <c r="F33" s="100"/>
      <c r="G33" s="100"/>
      <c r="H33" s="184"/>
      <c r="I33" s="248" t="b">
        <v>0</v>
      </c>
      <c r="J33" s="247">
        <v>11</v>
      </c>
      <c r="K33" s="247" t="s">
        <v>124</v>
      </c>
      <c r="L33" s="247"/>
      <c r="M33" s="247"/>
      <c r="O33" s="130"/>
      <c r="P33" s="130"/>
      <c r="Q33" s="130"/>
      <c r="R33" s="130"/>
      <c r="S33" s="130"/>
    </row>
    <row r="34" spans="1:19" s="10" customFormat="1" ht="21" customHeight="1" thickBot="1">
      <c r="A34" s="179"/>
      <c r="B34" s="180" t="s">
        <v>338</v>
      </c>
      <c r="C34" s="180"/>
      <c r="D34" s="171"/>
      <c r="E34" s="101"/>
      <c r="F34" s="102"/>
      <c r="G34" s="102"/>
      <c r="H34" s="185"/>
      <c r="I34" s="247"/>
      <c r="J34" s="247">
        <v>12</v>
      </c>
      <c r="K34" s="247" t="s">
        <v>125</v>
      </c>
      <c r="L34" s="247"/>
      <c r="M34" s="247"/>
      <c r="O34" s="130"/>
      <c r="P34" s="130"/>
      <c r="Q34" s="130"/>
      <c r="R34" s="130"/>
      <c r="S34" s="130"/>
    </row>
    <row r="35" spans="1:19" s="10" customFormat="1" ht="14">
      <c r="A35" s="137"/>
      <c r="B35" s="137"/>
      <c r="C35" s="137"/>
      <c r="D35" s="137"/>
      <c r="E35" s="244"/>
      <c r="F35" s="244"/>
      <c r="G35" s="244"/>
      <c r="H35" s="244"/>
      <c r="I35" s="247"/>
      <c r="J35" s="247">
        <v>13</v>
      </c>
      <c r="K35" s="247" t="s">
        <v>126</v>
      </c>
      <c r="L35" s="247"/>
      <c r="M35" s="247"/>
      <c r="N35" s="130"/>
      <c r="O35" s="130"/>
      <c r="P35" s="130"/>
      <c r="Q35" s="130"/>
      <c r="R35" s="130"/>
      <c r="S35" s="130"/>
    </row>
    <row r="36" spans="1:19" s="10" customFormat="1" ht="21" customHeight="1">
      <c r="A36" s="186" t="s">
        <v>342</v>
      </c>
      <c r="B36" s="187"/>
      <c r="C36" s="272" t="s">
        <v>341</v>
      </c>
      <c r="D36" s="273" t="s">
        <v>340</v>
      </c>
      <c r="E36" s="282" t="str">
        <f>IF(OR(AND(I32=TRUE,I33=TRUE),AND(I32=FALSE,I33=FALSE)),"どちらか一方を選択してください。",IF(I32=TRUE,26,IF(I33=TRUE,21,0))&amp;" ポイント以上")</f>
        <v>どちらか一方を選択してください。</v>
      </c>
      <c r="F36" s="282"/>
      <c r="G36" s="282"/>
      <c r="H36" s="282"/>
      <c r="I36" s="247"/>
      <c r="J36" s="247">
        <v>14</v>
      </c>
      <c r="K36" s="247" t="s">
        <v>127</v>
      </c>
      <c r="L36" s="247"/>
      <c r="M36" s="247"/>
      <c r="O36" s="130"/>
      <c r="P36" s="130"/>
      <c r="Q36" s="130"/>
      <c r="R36" s="130"/>
      <c r="S36" s="130"/>
    </row>
    <row r="37" spans="1:19" s="10" customFormat="1" ht="21" customHeight="1">
      <c r="A37" s="138"/>
      <c r="B37" s="138"/>
      <c r="C37" s="138"/>
      <c r="D37" s="138"/>
      <c r="E37" s="138"/>
      <c r="F37" s="138"/>
      <c r="G37"/>
      <c r="H37"/>
      <c r="I37" s="247"/>
      <c r="J37" s="247">
        <v>15</v>
      </c>
      <c r="K37" s="247" t="s">
        <v>128</v>
      </c>
      <c r="L37" s="247"/>
      <c r="M37" s="247"/>
      <c r="O37" s="130"/>
      <c r="P37" s="130"/>
      <c r="Q37" s="130"/>
      <c r="R37" s="130"/>
      <c r="S37" s="130"/>
    </row>
    <row r="38" spans="1:19" s="10" customFormat="1" ht="21" customHeight="1">
      <c r="A38"/>
      <c r="B38"/>
      <c r="C38"/>
      <c r="D38"/>
      <c r="E38"/>
      <c r="F38"/>
      <c r="G38"/>
      <c r="H38" s="253" t="s">
        <v>61</v>
      </c>
      <c r="I38" s="248"/>
      <c r="J38" s="247">
        <v>16</v>
      </c>
      <c r="K38" s="247" t="s">
        <v>129</v>
      </c>
      <c r="L38" s="247"/>
      <c r="M38" s="247"/>
      <c r="O38" s="130"/>
      <c r="P38" s="130"/>
      <c r="Q38" s="130"/>
      <c r="R38" s="130"/>
      <c r="S38" s="130"/>
    </row>
    <row r="39" spans="1:19" s="10" customFormat="1" ht="21" customHeight="1">
      <c r="A39"/>
      <c r="B39"/>
      <c r="C39"/>
      <c r="D39"/>
      <c r="E39"/>
      <c r="F39"/>
      <c r="G39"/>
      <c r="H39"/>
      <c r="I39" s="248"/>
      <c r="J39" s="247">
        <v>17</v>
      </c>
      <c r="K39" s="247" t="s">
        <v>130</v>
      </c>
      <c r="L39" s="247"/>
      <c r="M39" s="247"/>
      <c r="O39" s="130"/>
      <c r="P39" s="130"/>
      <c r="Q39" s="130"/>
      <c r="R39" s="130"/>
      <c r="S39" s="130"/>
    </row>
    <row r="40" spans="1:19" s="10" customFormat="1" ht="21" customHeight="1">
      <c r="I40" s="248"/>
      <c r="J40" s="247">
        <v>18</v>
      </c>
      <c r="K40" s="247" t="s">
        <v>131</v>
      </c>
      <c r="L40" s="247"/>
      <c r="M40" s="247"/>
      <c r="O40" s="130"/>
      <c r="P40" s="130"/>
      <c r="Q40" s="130"/>
      <c r="R40" s="130"/>
      <c r="S40" s="130"/>
    </row>
    <row r="41" spans="1:19" s="10" customFormat="1" ht="21" customHeight="1">
      <c r="I41" s="248"/>
      <c r="J41" s="247">
        <v>19</v>
      </c>
      <c r="K41" s="247" t="s">
        <v>132</v>
      </c>
      <c r="L41" s="247"/>
      <c r="M41" s="247"/>
      <c r="O41" s="130"/>
      <c r="P41" s="130"/>
      <c r="Q41" s="130"/>
      <c r="R41" s="130"/>
      <c r="S41" s="130"/>
    </row>
    <row r="42" spans="1:19" s="10" customFormat="1" ht="14">
      <c r="I42" s="247"/>
      <c r="J42" s="247">
        <v>20</v>
      </c>
      <c r="K42" s="247" t="s">
        <v>133</v>
      </c>
      <c r="L42" s="247"/>
      <c r="M42" s="247"/>
      <c r="O42" s="130"/>
      <c r="P42" s="130"/>
      <c r="Q42" s="130"/>
      <c r="R42" s="130"/>
      <c r="S42" s="130"/>
    </row>
    <row r="43" spans="1:19" s="10" customFormat="1" ht="14">
      <c r="I43" s="247"/>
      <c r="J43" s="247">
        <v>21</v>
      </c>
      <c r="K43" s="247" t="s">
        <v>134</v>
      </c>
      <c r="L43" s="247"/>
      <c r="M43" s="247"/>
      <c r="O43" s="130"/>
      <c r="P43" s="130"/>
      <c r="Q43" s="130"/>
      <c r="R43" s="130"/>
      <c r="S43" s="130"/>
    </row>
    <row r="44" spans="1:19" s="10" customFormat="1" ht="14.25" customHeight="1">
      <c r="I44" s="247"/>
      <c r="J44" s="247">
        <v>22</v>
      </c>
      <c r="K44" s="247" t="s">
        <v>135</v>
      </c>
      <c r="L44" s="247"/>
      <c r="M44" s="247"/>
      <c r="O44" s="130"/>
      <c r="P44" s="130"/>
      <c r="Q44" s="130"/>
      <c r="R44" s="130"/>
      <c r="S44" s="130"/>
    </row>
    <row r="45" spans="1:19" s="10" customFormat="1" ht="14">
      <c r="I45" s="247"/>
      <c r="J45" s="247">
        <v>23</v>
      </c>
      <c r="K45" s="247" t="s">
        <v>136</v>
      </c>
      <c r="L45" s="247"/>
      <c r="M45" s="247"/>
      <c r="O45" s="130"/>
      <c r="P45" s="130"/>
      <c r="Q45" s="130"/>
      <c r="R45" s="130"/>
      <c r="S45" s="130"/>
    </row>
    <row r="46" spans="1:19" s="10" customFormat="1" ht="21" customHeight="1">
      <c r="A46" s="16"/>
      <c r="B46" s="16"/>
      <c r="C46" s="17"/>
      <c r="D46" s="18"/>
      <c r="E46" s="18"/>
      <c r="F46" s="19"/>
      <c r="G46" s="16"/>
      <c r="H46" s="16"/>
      <c r="I46" s="248"/>
      <c r="J46" s="247">
        <v>24</v>
      </c>
      <c r="K46" s="247" t="s">
        <v>137</v>
      </c>
      <c r="L46" s="247"/>
      <c r="M46" s="247"/>
      <c r="O46" s="130"/>
      <c r="P46" s="130"/>
      <c r="Q46" s="130"/>
      <c r="R46" s="130"/>
      <c r="S46" s="130"/>
    </row>
    <row r="47" spans="1:19" s="10" customFormat="1" ht="21" customHeight="1">
      <c r="A47" s="16"/>
      <c r="B47" s="16"/>
      <c r="C47" s="17"/>
      <c r="D47" s="18"/>
      <c r="E47" s="18"/>
      <c r="F47" s="19"/>
      <c r="G47" s="16"/>
      <c r="H47" s="16"/>
      <c r="I47" s="248"/>
      <c r="J47" s="247">
        <v>25</v>
      </c>
      <c r="K47" s="247" t="s">
        <v>138</v>
      </c>
      <c r="L47" s="247"/>
      <c r="M47" s="247"/>
      <c r="O47" s="130"/>
      <c r="P47" s="130"/>
      <c r="Q47" s="130"/>
      <c r="R47" s="130"/>
      <c r="S47" s="130"/>
    </row>
    <row r="48" spans="1:19" s="10" customFormat="1" ht="21" customHeight="1">
      <c r="A48" s="16"/>
      <c r="B48" s="16"/>
      <c r="C48" s="17"/>
      <c r="D48" s="19"/>
      <c r="E48" s="19"/>
      <c r="F48" s="19"/>
      <c r="G48" s="16"/>
      <c r="H48" s="16"/>
      <c r="I48" s="248"/>
      <c r="J48" s="247">
        <v>26</v>
      </c>
      <c r="K48" s="247" t="s">
        <v>139</v>
      </c>
      <c r="L48" s="247"/>
      <c r="M48" s="247"/>
      <c r="O48" s="130"/>
      <c r="P48" s="130"/>
      <c r="Q48" s="130"/>
      <c r="R48" s="130"/>
      <c r="S48" s="130"/>
    </row>
    <row r="49" spans="1:19" s="10" customFormat="1" ht="21" customHeight="1">
      <c r="A49" s="16"/>
      <c r="B49" s="16"/>
      <c r="C49" s="17"/>
      <c r="D49" s="19"/>
      <c r="E49" s="19"/>
      <c r="F49" s="20"/>
      <c r="G49" s="16"/>
      <c r="H49" s="16"/>
      <c r="I49" s="248"/>
      <c r="J49" s="247">
        <v>27</v>
      </c>
      <c r="K49" s="247" t="s">
        <v>140</v>
      </c>
      <c r="L49" s="247"/>
      <c r="M49" s="247"/>
      <c r="O49" s="130"/>
      <c r="P49" s="130"/>
      <c r="Q49" s="130"/>
      <c r="R49" s="130"/>
      <c r="S49" s="130"/>
    </row>
    <row r="50" spans="1:19" ht="14">
      <c r="J50" s="247">
        <v>28</v>
      </c>
      <c r="K50" s="247" t="s">
        <v>141</v>
      </c>
      <c r="L50" s="247"/>
      <c r="M50" s="247"/>
    </row>
    <row r="51" spans="1:19" ht="14">
      <c r="J51" s="247">
        <v>29</v>
      </c>
      <c r="K51" s="247" t="s">
        <v>142</v>
      </c>
      <c r="L51" s="247"/>
      <c r="M51" s="247"/>
    </row>
    <row r="52" spans="1:19" ht="14">
      <c r="J52" s="247">
        <v>30</v>
      </c>
      <c r="K52" s="247" t="s">
        <v>143</v>
      </c>
      <c r="L52" s="247"/>
      <c r="M52" s="247"/>
    </row>
    <row r="53" spans="1:19" ht="14">
      <c r="J53" s="247">
        <v>31</v>
      </c>
      <c r="K53" s="247" t="s">
        <v>144</v>
      </c>
      <c r="L53" s="247"/>
      <c r="M53" s="247"/>
    </row>
    <row r="54" spans="1:19" ht="14">
      <c r="J54" s="247">
        <v>32</v>
      </c>
      <c r="K54" s="247" t="s">
        <v>145</v>
      </c>
      <c r="L54" s="247"/>
      <c r="M54" s="247"/>
    </row>
    <row r="55" spans="1:19" ht="14">
      <c r="J55" s="247">
        <v>33</v>
      </c>
      <c r="K55" s="247" t="s">
        <v>146</v>
      </c>
      <c r="L55" s="247"/>
      <c r="M55" s="247"/>
    </row>
    <row r="56" spans="1:19" ht="14">
      <c r="J56" s="247">
        <v>34</v>
      </c>
      <c r="K56" s="247" t="s">
        <v>147</v>
      </c>
      <c r="L56" s="247"/>
      <c r="M56" s="247"/>
    </row>
    <row r="57" spans="1:19" ht="14">
      <c r="J57" s="247">
        <v>35</v>
      </c>
      <c r="K57" s="247" t="s">
        <v>148</v>
      </c>
      <c r="L57" s="247"/>
      <c r="M57" s="247"/>
    </row>
    <row r="58" spans="1:19" ht="14">
      <c r="J58" s="247">
        <v>36</v>
      </c>
      <c r="K58" s="247" t="s">
        <v>149</v>
      </c>
      <c r="L58" s="247"/>
      <c r="M58" s="247"/>
    </row>
    <row r="59" spans="1:19" ht="14">
      <c r="J59" s="247">
        <v>37</v>
      </c>
      <c r="K59" s="247" t="s">
        <v>150</v>
      </c>
      <c r="L59" s="247"/>
      <c r="M59" s="247"/>
    </row>
    <row r="60" spans="1:19" ht="14">
      <c r="J60" s="247">
        <v>38</v>
      </c>
      <c r="K60" s="247" t="s">
        <v>151</v>
      </c>
      <c r="L60" s="247"/>
      <c r="M60" s="247"/>
    </row>
    <row r="61" spans="1:19" ht="14">
      <c r="J61" s="247">
        <v>39</v>
      </c>
      <c r="K61" s="247" t="s">
        <v>152</v>
      </c>
      <c r="L61" s="247"/>
      <c r="M61" s="247"/>
    </row>
    <row r="62" spans="1:19" ht="14">
      <c r="J62" s="247">
        <v>40</v>
      </c>
      <c r="K62" s="247" t="s">
        <v>153</v>
      </c>
      <c r="L62" s="247"/>
      <c r="M62" s="247"/>
    </row>
    <row r="63" spans="1:19" ht="14">
      <c r="J63" s="247">
        <v>41</v>
      </c>
      <c r="K63" s="247" t="s">
        <v>154</v>
      </c>
      <c r="L63" s="247"/>
      <c r="M63" s="247"/>
    </row>
    <row r="64" spans="1:19" ht="14">
      <c r="J64" s="247">
        <v>42</v>
      </c>
      <c r="K64" s="247" t="s">
        <v>155</v>
      </c>
      <c r="L64" s="247"/>
      <c r="M64" s="247"/>
    </row>
    <row r="65" spans="9:13" s="2" customFormat="1" ht="14">
      <c r="I65" s="251"/>
      <c r="J65" s="247">
        <v>43</v>
      </c>
      <c r="K65" s="247" t="s">
        <v>156</v>
      </c>
      <c r="L65" s="247"/>
      <c r="M65" s="247"/>
    </row>
    <row r="66" spans="9:13" s="2" customFormat="1" ht="14">
      <c r="I66" s="251"/>
      <c r="J66" s="247">
        <v>44</v>
      </c>
      <c r="K66" s="247" t="s">
        <v>157</v>
      </c>
      <c r="L66" s="247"/>
      <c r="M66" s="247"/>
    </row>
    <row r="67" spans="9:13" s="2" customFormat="1" ht="14">
      <c r="I67" s="251"/>
      <c r="J67" s="247">
        <v>45</v>
      </c>
      <c r="K67" s="247" t="s">
        <v>158</v>
      </c>
      <c r="L67" s="247"/>
      <c r="M67" s="247"/>
    </row>
    <row r="68" spans="9:13" s="2" customFormat="1" ht="14">
      <c r="I68" s="251"/>
      <c r="J68" s="247">
        <v>46</v>
      </c>
      <c r="K68" s="247" t="s">
        <v>159</v>
      </c>
      <c r="L68" s="247"/>
      <c r="M68" s="247"/>
    </row>
    <row r="69" spans="9:13" s="2" customFormat="1" ht="14">
      <c r="I69" s="251"/>
      <c r="J69" s="247">
        <v>47</v>
      </c>
      <c r="K69" s="247" t="s">
        <v>160</v>
      </c>
      <c r="L69" s="247"/>
      <c r="M69" s="247"/>
    </row>
    <row r="70" spans="9:13" s="2" customFormat="1" ht="14">
      <c r="I70" s="251"/>
      <c r="J70" s="247">
        <v>48</v>
      </c>
      <c r="K70" s="247" t="s">
        <v>161</v>
      </c>
      <c r="L70" s="247"/>
      <c r="M70" s="247"/>
    </row>
    <row r="71" spans="9:13" s="2" customFormat="1" ht="14">
      <c r="I71" s="251"/>
      <c r="J71" s="247">
        <v>49</v>
      </c>
      <c r="K71" s="247" t="s">
        <v>162</v>
      </c>
      <c r="L71" s="247"/>
      <c r="M71" s="247"/>
    </row>
    <row r="72" spans="9:13" s="2" customFormat="1" ht="14">
      <c r="I72" s="251"/>
      <c r="J72" s="247">
        <v>50</v>
      </c>
      <c r="K72" s="247" t="s">
        <v>163</v>
      </c>
      <c r="L72" s="247"/>
      <c r="M72" s="247"/>
    </row>
    <row r="73" spans="9:13" s="2" customFormat="1" ht="14">
      <c r="I73" s="251"/>
      <c r="J73" s="247">
        <v>51</v>
      </c>
      <c r="K73" s="247" t="s">
        <v>164</v>
      </c>
      <c r="L73" s="247"/>
      <c r="M73" s="247"/>
    </row>
    <row r="74" spans="9:13" s="2" customFormat="1" ht="14">
      <c r="I74" s="251"/>
      <c r="J74" s="247">
        <v>52</v>
      </c>
      <c r="K74" s="247" t="s">
        <v>165</v>
      </c>
      <c r="L74" s="247"/>
      <c r="M74" s="247"/>
    </row>
    <row r="75" spans="9:13" s="2" customFormat="1" ht="14">
      <c r="I75" s="251"/>
      <c r="J75" s="247">
        <v>53</v>
      </c>
      <c r="K75" s="247" t="s">
        <v>166</v>
      </c>
      <c r="L75" s="247"/>
      <c r="M75" s="247"/>
    </row>
    <row r="76" spans="9:13" s="2" customFormat="1" ht="14">
      <c r="I76" s="251"/>
      <c r="J76" s="247">
        <v>54</v>
      </c>
      <c r="K76" s="247" t="s">
        <v>167</v>
      </c>
      <c r="L76" s="247"/>
      <c r="M76" s="247"/>
    </row>
    <row r="77" spans="9:13" s="2" customFormat="1" ht="14">
      <c r="I77" s="251"/>
      <c r="J77" s="247">
        <v>55</v>
      </c>
      <c r="K77" s="247" t="s">
        <v>168</v>
      </c>
      <c r="L77" s="247"/>
      <c r="M77" s="247"/>
    </row>
    <row r="78" spans="9:13" s="2" customFormat="1" ht="14">
      <c r="I78" s="251"/>
      <c r="J78" s="247">
        <v>56</v>
      </c>
      <c r="K78" s="247" t="s">
        <v>169</v>
      </c>
      <c r="L78" s="247"/>
      <c r="M78" s="247"/>
    </row>
    <row r="79" spans="9:13" s="2" customFormat="1" ht="14">
      <c r="I79" s="251"/>
      <c r="J79" s="247">
        <v>57</v>
      </c>
      <c r="K79" s="247" t="s">
        <v>170</v>
      </c>
      <c r="L79" s="247"/>
      <c r="M79" s="247"/>
    </row>
    <row r="80" spans="9:13" s="2" customFormat="1" ht="14">
      <c r="I80" s="251"/>
      <c r="J80" s="247">
        <v>58</v>
      </c>
      <c r="K80" s="247" t="s">
        <v>171</v>
      </c>
      <c r="L80" s="247"/>
      <c r="M80" s="247"/>
    </row>
    <row r="81" spans="9:13" s="2" customFormat="1" ht="14">
      <c r="I81" s="251"/>
      <c r="J81" s="247">
        <v>59</v>
      </c>
      <c r="K81" s="247" t="s">
        <v>172</v>
      </c>
      <c r="L81" s="247"/>
      <c r="M81" s="247"/>
    </row>
    <row r="82" spans="9:13" s="2" customFormat="1" ht="14">
      <c r="I82" s="251"/>
      <c r="J82" s="247">
        <v>60</v>
      </c>
      <c r="K82" s="247" t="s">
        <v>173</v>
      </c>
      <c r="L82" s="247"/>
      <c r="M82" s="247"/>
    </row>
    <row r="83" spans="9:13" s="2" customFormat="1" ht="14">
      <c r="I83" s="251"/>
      <c r="J83" s="247">
        <v>61</v>
      </c>
      <c r="K83" s="247" t="s">
        <v>174</v>
      </c>
      <c r="L83" s="247"/>
      <c r="M83" s="247"/>
    </row>
    <row r="84" spans="9:13" s="2" customFormat="1" ht="14">
      <c r="I84" s="251"/>
      <c r="J84" s="247">
        <v>62</v>
      </c>
      <c r="K84" s="247" t="s">
        <v>175</v>
      </c>
      <c r="L84" s="247"/>
      <c r="M84" s="247"/>
    </row>
    <row r="85" spans="9:13" s="2" customFormat="1" ht="14">
      <c r="I85" s="251"/>
      <c r="J85" s="247">
        <v>63</v>
      </c>
      <c r="K85" s="247" t="s">
        <v>176</v>
      </c>
      <c r="L85" s="247"/>
      <c r="M85" s="247"/>
    </row>
    <row r="86" spans="9:13" s="2" customFormat="1" ht="14">
      <c r="I86" s="251"/>
      <c r="J86" s="247">
        <v>64</v>
      </c>
      <c r="K86" s="247" t="s">
        <v>177</v>
      </c>
      <c r="L86" s="247"/>
      <c r="M86" s="247"/>
    </row>
    <row r="87" spans="9:13" s="2" customFormat="1" ht="14">
      <c r="I87" s="251"/>
      <c r="J87" s="247">
        <v>65</v>
      </c>
      <c r="K87" s="247" t="s">
        <v>178</v>
      </c>
      <c r="L87" s="247"/>
      <c r="M87" s="247"/>
    </row>
    <row r="88" spans="9:13" s="2" customFormat="1" ht="14">
      <c r="I88" s="251"/>
      <c r="J88" s="247">
        <v>66</v>
      </c>
      <c r="K88" s="247" t="s">
        <v>179</v>
      </c>
      <c r="L88" s="247"/>
      <c r="M88" s="247"/>
    </row>
    <row r="89" spans="9:13" s="2" customFormat="1" ht="14">
      <c r="I89" s="251"/>
      <c r="J89" s="247">
        <v>67</v>
      </c>
      <c r="K89" s="247" t="s">
        <v>180</v>
      </c>
      <c r="L89" s="247"/>
      <c r="M89" s="247"/>
    </row>
    <row r="90" spans="9:13" s="2" customFormat="1" ht="14">
      <c r="I90" s="251"/>
      <c r="J90" s="247">
        <v>68</v>
      </c>
      <c r="K90" s="247" t="s">
        <v>181</v>
      </c>
      <c r="L90" s="247"/>
      <c r="M90" s="247"/>
    </row>
    <row r="91" spans="9:13" s="2" customFormat="1" ht="14">
      <c r="I91" s="251"/>
      <c r="J91" s="247">
        <v>69</v>
      </c>
      <c r="K91" s="247" t="s">
        <v>182</v>
      </c>
      <c r="L91" s="247"/>
      <c r="M91" s="247"/>
    </row>
    <row r="92" spans="9:13" s="2" customFormat="1" ht="14">
      <c r="I92" s="251"/>
      <c r="J92" s="247">
        <v>70</v>
      </c>
      <c r="K92" s="247" t="s">
        <v>183</v>
      </c>
      <c r="L92" s="247"/>
      <c r="M92" s="247"/>
    </row>
    <row r="93" spans="9:13" s="2" customFormat="1" ht="14">
      <c r="I93" s="251"/>
      <c r="J93" s="247">
        <v>71</v>
      </c>
      <c r="K93" s="247" t="s">
        <v>184</v>
      </c>
      <c r="L93" s="247"/>
      <c r="M93" s="247"/>
    </row>
    <row r="94" spans="9:13" s="2" customFormat="1" ht="14">
      <c r="I94" s="251"/>
      <c r="J94" s="247">
        <v>72</v>
      </c>
      <c r="K94" s="247" t="s">
        <v>185</v>
      </c>
      <c r="L94" s="247"/>
      <c r="M94" s="247"/>
    </row>
    <row r="95" spans="9:13" s="2" customFormat="1" ht="14">
      <c r="I95" s="251"/>
      <c r="J95" s="247">
        <v>73</v>
      </c>
      <c r="K95" s="247" t="s">
        <v>186</v>
      </c>
      <c r="L95" s="247"/>
      <c r="M95" s="247"/>
    </row>
    <row r="96" spans="9:13" s="2" customFormat="1" ht="14">
      <c r="I96" s="251"/>
      <c r="J96" s="247">
        <v>74</v>
      </c>
      <c r="K96" s="247" t="s">
        <v>187</v>
      </c>
      <c r="L96" s="247"/>
      <c r="M96" s="247"/>
    </row>
    <row r="97" spans="9:13" s="2" customFormat="1" ht="14">
      <c r="I97" s="251"/>
      <c r="J97" s="247">
        <v>75</v>
      </c>
      <c r="K97" s="247" t="s">
        <v>188</v>
      </c>
      <c r="L97" s="247"/>
      <c r="M97" s="247"/>
    </row>
    <row r="98" spans="9:13" s="2" customFormat="1" ht="14">
      <c r="I98" s="251"/>
      <c r="J98" s="247">
        <v>76</v>
      </c>
      <c r="K98" s="247" t="s">
        <v>189</v>
      </c>
      <c r="L98" s="247"/>
      <c r="M98" s="247"/>
    </row>
    <row r="99" spans="9:13" s="2" customFormat="1" ht="14">
      <c r="I99" s="251"/>
      <c r="J99" s="247">
        <v>77</v>
      </c>
      <c r="K99" s="247" t="s">
        <v>190</v>
      </c>
      <c r="L99" s="247"/>
      <c r="M99" s="247"/>
    </row>
    <row r="100" spans="9:13" s="2" customFormat="1" ht="14">
      <c r="I100" s="251"/>
      <c r="J100" s="247">
        <v>78</v>
      </c>
      <c r="K100" s="247" t="s">
        <v>191</v>
      </c>
      <c r="L100" s="247"/>
      <c r="M100" s="247"/>
    </row>
    <row r="101" spans="9:13" s="2" customFormat="1" ht="14">
      <c r="I101" s="251"/>
      <c r="J101" s="247">
        <v>79</v>
      </c>
      <c r="K101" s="247" t="s">
        <v>192</v>
      </c>
      <c r="L101" s="247"/>
      <c r="M101" s="247"/>
    </row>
    <row r="102" spans="9:13" s="2" customFormat="1" ht="14">
      <c r="I102" s="251"/>
      <c r="J102" s="247">
        <v>80</v>
      </c>
      <c r="K102" s="247" t="s">
        <v>193</v>
      </c>
      <c r="L102" s="247"/>
      <c r="M102" s="247"/>
    </row>
    <row r="103" spans="9:13" s="2" customFormat="1" ht="14">
      <c r="I103" s="251"/>
      <c r="J103" s="247">
        <v>81</v>
      </c>
      <c r="K103" s="247" t="s">
        <v>194</v>
      </c>
      <c r="L103" s="247"/>
      <c r="M103" s="247"/>
    </row>
    <row r="104" spans="9:13" s="2" customFormat="1" ht="14">
      <c r="I104" s="251"/>
      <c r="J104" s="247">
        <v>82</v>
      </c>
      <c r="K104" s="247" t="s">
        <v>195</v>
      </c>
      <c r="L104" s="247"/>
      <c r="M104" s="247"/>
    </row>
    <row r="105" spans="9:13" s="2" customFormat="1" ht="14">
      <c r="I105" s="251"/>
      <c r="J105" s="247">
        <v>83</v>
      </c>
      <c r="K105" s="247" t="s">
        <v>196</v>
      </c>
      <c r="L105" s="247"/>
      <c r="M105" s="247"/>
    </row>
    <row r="106" spans="9:13" s="2" customFormat="1" ht="14">
      <c r="I106" s="251"/>
      <c r="J106" s="247">
        <v>84</v>
      </c>
      <c r="K106" s="247" t="s">
        <v>197</v>
      </c>
      <c r="L106" s="247"/>
      <c r="M106" s="247"/>
    </row>
    <row r="107" spans="9:13" s="2" customFormat="1" ht="14">
      <c r="I107" s="251"/>
      <c r="J107" s="247">
        <v>85</v>
      </c>
      <c r="K107" s="247" t="s">
        <v>198</v>
      </c>
      <c r="L107" s="247"/>
      <c r="M107" s="247"/>
    </row>
    <row r="108" spans="9:13" s="2" customFormat="1" ht="14">
      <c r="I108" s="251"/>
      <c r="J108" s="247">
        <v>86</v>
      </c>
      <c r="K108" s="247" t="s">
        <v>199</v>
      </c>
      <c r="L108" s="247"/>
      <c r="M108" s="247"/>
    </row>
    <row r="109" spans="9:13" s="2" customFormat="1" ht="14">
      <c r="I109" s="251"/>
      <c r="J109" s="247">
        <v>87</v>
      </c>
      <c r="K109" s="247" t="s">
        <v>200</v>
      </c>
      <c r="L109" s="247"/>
      <c r="M109" s="247"/>
    </row>
    <row r="110" spans="9:13" s="2" customFormat="1" ht="14">
      <c r="I110" s="251"/>
      <c r="J110" s="247">
        <v>88</v>
      </c>
      <c r="K110" s="247" t="s">
        <v>201</v>
      </c>
      <c r="L110" s="247"/>
      <c r="M110" s="247"/>
    </row>
    <row r="111" spans="9:13" s="2" customFormat="1" ht="14">
      <c r="I111" s="251"/>
      <c r="J111" s="247">
        <v>89</v>
      </c>
      <c r="K111" s="247" t="s">
        <v>202</v>
      </c>
      <c r="L111" s="247"/>
      <c r="M111" s="247"/>
    </row>
    <row r="112" spans="9:13" s="2" customFormat="1" ht="14">
      <c r="I112" s="251"/>
      <c r="J112" s="247">
        <v>90</v>
      </c>
      <c r="K112" s="247" t="s">
        <v>203</v>
      </c>
      <c r="L112" s="247"/>
      <c r="M112" s="247"/>
    </row>
    <row r="113" spans="9:13" s="2" customFormat="1" ht="14">
      <c r="I113" s="251"/>
      <c r="J113" s="247">
        <v>91</v>
      </c>
      <c r="K113" s="247" t="s">
        <v>204</v>
      </c>
      <c r="L113" s="247"/>
      <c r="M113" s="247"/>
    </row>
    <row r="114" spans="9:13" s="2" customFormat="1" ht="14">
      <c r="I114" s="251"/>
      <c r="J114" s="247">
        <v>92</v>
      </c>
      <c r="K114" s="247" t="s">
        <v>205</v>
      </c>
      <c r="L114" s="247"/>
      <c r="M114" s="247"/>
    </row>
    <row r="115" spans="9:13" s="2" customFormat="1" ht="14">
      <c r="I115" s="251"/>
      <c r="J115" s="247">
        <v>93</v>
      </c>
      <c r="K115" s="247" t="s">
        <v>206</v>
      </c>
      <c r="L115" s="247"/>
      <c r="M115" s="247"/>
    </row>
    <row r="116" spans="9:13" s="2" customFormat="1" ht="14">
      <c r="I116" s="251"/>
      <c r="J116" s="247">
        <v>94</v>
      </c>
      <c r="K116" s="247" t="s">
        <v>207</v>
      </c>
      <c r="L116" s="247"/>
      <c r="M116" s="247"/>
    </row>
    <row r="117" spans="9:13" s="2" customFormat="1" ht="14">
      <c r="I117" s="251"/>
      <c r="J117" s="247">
        <v>95</v>
      </c>
      <c r="K117" s="247" t="s">
        <v>208</v>
      </c>
      <c r="L117" s="247"/>
      <c r="M117" s="247"/>
    </row>
    <row r="118" spans="9:13" s="2" customFormat="1" ht="14">
      <c r="I118" s="251"/>
      <c r="J118" s="247">
        <v>96</v>
      </c>
      <c r="K118" s="247" t="s">
        <v>209</v>
      </c>
      <c r="L118" s="247"/>
      <c r="M118" s="247"/>
    </row>
    <row r="119" spans="9:13" s="2" customFormat="1" ht="14">
      <c r="I119" s="251"/>
      <c r="J119" s="247">
        <v>97</v>
      </c>
      <c r="K119" s="247" t="s">
        <v>210</v>
      </c>
      <c r="L119" s="247"/>
      <c r="M119" s="247"/>
    </row>
    <row r="120" spans="9:13" s="2" customFormat="1" ht="14">
      <c r="I120" s="251"/>
      <c r="J120" s="247">
        <v>98</v>
      </c>
      <c r="K120" s="247" t="s">
        <v>211</v>
      </c>
      <c r="L120" s="247"/>
      <c r="M120" s="247"/>
    </row>
    <row r="121" spans="9:13" s="2" customFormat="1" ht="14">
      <c r="I121" s="251"/>
      <c r="J121" s="247">
        <v>99</v>
      </c>
      <c r="K121" s="247" t="s">
        <v>212</v>
      </c>
      <c r="L121" s="247"/>
      <c r="M121" s="247"/>
    </row>
    <row r="122" spans="9:13" s="2" customFormat="1" ht="14">
      <c r="I122" s="251"/>
      <c r="J122" s="247">
        <v>100</v>
      </c>
      <c r="K122" s="247" t="s">
        <v>213</v>
      </c>
      <c r="L122" s="247"/>
      <c r="M122" s="247"/>
    </row>
    <row r="123" spans="9:13" s="2" customFormat="1" ht="14">
      <c r="I123" s="251"/>
      <c r="J123" s="247">
        <v>101</v>
      </c>
      <c r="K123" s="247" t="s">
        <v>214</v>
      </c>
      <c r="L123" s="247"/>
      <c r="M123" s="247"/>
    </row>
    <row r="124" spans="9:13" s="2" customFormat="1" ht="14">
      <c r="I124" s="251"/>
      <c r="J124" s="247">
        <v>102</v>
      </c>
      <c r="K124" s="247" t="s">
        <v>215</v>
      </c>
      <c r="L124" s="247"/>
      <c r="M124" s="247"/>
    </row>
    <row r="125" spans="9:13" s="2" customFormat="1" ht="14">
      <c r="I125" s="251"/>
      <c r="J125" s="247">
        <v>103</v>
      </c>
      <c r="K125" s="247" t="s">
        <v>216</v>
      </c>
      <c r="L125" s="247"/>
      <c r="M125" s="247"/>
    </row>
    <row r="126" spans="9:13" s="2" customFormat="1" ht="14">
      <c r="I126" s="251"/>
      <c r="J126" s="247">
        <v>104</v>
      </c>
      <c r="K126" s="247" t="s">
        <v>217</v>
      </c>
      <c r="L126" s="247"/>
      <c r="M126" s="247"/>
    </row>
    <row r="127" spans="9:13" s="2" customFormat="1" ht="14">
      <c r="I127" s="251"/>
      <c r="J127" s="247">
        <v>105</v>
      </c>
      <c r="K127" s="247" t="s">
        <v>218</v>
      </c>
      <c r="L127" s="247"/>
      <c r="M127" s="247"/>
    </row>
    <row r="128" spans="9:13" s="2" customFormat="1" ht="14">
      <c r="I128" s="251"/>
      <c r="J128" s="247">
        <v>106</v>
      </c>
      <c r="K128" s="247" t="s">
        <v>219</v>
      </c>
      <c r="L128" s="247"/>
      <c r="M128" s="247"/>
    </row>
    <row r="129" spans="9:13" s="2" customFormat="1" ht="14">
      <c r="I129" s="251"/>
      <c r="J129" s="247">
        <v>107</v>
      </c>
      <c r="K129" s="247" t="s">
        <v>220</v>
      </c>
      <c r="L129" s="247"/>
      <c r="M129" s="247"/>
    </row>
    <row r="130" spans="9:13" s="2" customFormat="1" ht="14">
      <c r="I130" s="251"/>
      <c r="J130" s="247">
        <v>108</v>
      </c>
      <c r="K130" s="247" t="s">
        <v>221</v>
      </c>
      <c r="L130" s="247"/>
      <c r="M130" s="247"/>
    </row>
    <row r="131" spans="9:13" s="2" customFormat="1" ht="14">
      <c r="I131" s="251"/>
      <c r="J131" s="247">
        <v>109</v>
      </c>
      <c r="K131" s="247" t="s">
        <v>222</v>
      </c>
      <c r="L131" s="247"/>
      <c r="M131" s="247"/>
    </row>
    <row r="132" spans="9:13" s="2" customFormat="1" ht="14">
      <c r="I132" s="251"/>
      <c r="J132" s="247">
        <v>110</v>
      </c>
      <c r="K132" s="247" t="s">
        <v>223</v>
      </c>
      <c r="L132" s="247"/>
      <c r="M132" s="247"/>
    </row>
    <row r="133" spans="9:13" s="2" customFormat="1" ht="14">
      <c r="I133" s="251"/>
      <c r="J133" s="247">
        <v>111</v>
      </c>
      <c r="K133" s="247" t="s">
        <v>224</v>
      </c>
      <c r="L133" s="247"/>
      <c r="M133" s="247"/>
    </row>
    <row r="134" spans="9:13" s="2" customFormat="1" ht="14">
      <c r="I134" s="251"/>
      <c r="J134" s="247">
        <v>112</v>
      </c>
      <c r="K134" s="247" t="s">
        <v>225</v>
      </c>
      <c r="L134" s="247"/>
      <c r="M134" s="247"/>
    </row>
    <row r="135" spans="9:13" s="2" customFormat="1" ht="14">
      <c r="I135" s="251"/>
      <c r="J135" s="247">
        <v>113</v>
      </c>
      <c r="K135" s="247" t="s">
        <v>226</v>
      </c>
      <c r="L135" s="247"/>
      <c r="M135" s="247"/>
    </row>
    <row r="136" spans="9:13" s="2" customFormat="1" ht="14">
      <c r="I136" s="251"/>
      <c r="J136" s="247">
        <v>114</v>
      </c>
      <c r="K136" s="247" t="s">
        <v>227</v>
      </c>
      <c r="L136" s="247"/>
      <c r="M136" s="247"/>
    </row>
    <row r="137" spans="9:13" s="2" customFormat="1" ht="14">
      <c r="I137" s="251"/>
      <c r="J137" s="247">
        <v>115</v>
      </c>
      <c r="K137" s="247" t="s">
        <v>228</v>
      </c>
      <c r="L137" s="247"/>
      <c r="M137" s="247"/>
    </row>
    <row r="138" spans="9:13" s="2" customFormat="1" ht="14">
      <c r="I138" s="251"/>
      <c r="J138" s="247">
        <v>116</v>
      </c>
      <c r="K138" s="247" t="s">
        <v>229</v>
      </c>
      <c r="L138" s="247"/>
      <c r="M138" s="247"/>
    </row>
    <row r="139" spans="9:13" s="2" customFormat="1" ht="14">
      <c r="I139" s="251"/>
      <c r="J139" s="247">
        <v>117</v>
      </c>
      <c r="K139" s="247" t="s">
        <v>230</v>
      </c>
      <c r="L139" s="247"/>
      <c r="M139" s="247"/>
    </row>
    <row r="140" spans="9:13" s="2" customFormat="1" ht="14">
      <c r="I140" s="251"/>
      <c r="J140" s="247">
        <v>118</v>
      </c>
      <c r="K140" s="247" t="s">
        <v>231</v>
      </c>
      <c r="L140" s="247"/>
      <c r="M140" s="247"/>
    </row>
    <row r="141" spans="9:13" s="2" customFormat="1" ht="14">
      <c r="I141" s="251"/>
      <c r="J141" s="247">
        <v>119</v>
      </c>
      <c r="K141" s="247" t="s">
        <v>232</v>
      </c>
      <c r="L141" s="247"/>
      <c r="M141" s="247"/>
    </row>
    <row r="142" spans="9:13" s="2" customFormat="1" ht="14">
      <c r="I142" s="251"/>
      <c r="J142" s="247">
        <v>120</v>
      </c>
      <c r="K142" s="247" t="s">
        <v>233</v>
      </c>
      <c r="L142" s="247"/>
      <c r="M142" s="247"/>
    </row>
    <row r="143" spans="9:13" s="2" customFormat="1" ht="14">
      <c r="I143" s="251"/>
      <c r="J143" s="247">
        <v>121</v>
      </c>
      <c r="K143" s="247" t="s">
        <v>234</v>
      </c>
      <c r="L143" s="247"/>
      <c r="M143" s="247"/>
    </row>
    <row r="144" spans="9:13" s="2" customFormat="1" ht="14">
      <c r="I144" s="251"/>
      <c r="J144" s="247">
        <v>122</v>
      </c>
      <c r="K144" s="247" t="s">
        <v>235</v>
      </c>
      <c r="L144" s="247"/>
      <c r="M144" s="247"/>
    </row>
    <row r="145" spans="9:13" s="2" customFormat="1" ht="14">
      <c r="I145" s="251"/>
      <c r="J145" s="247">
        <v>123</v>
      </c>
      <c r="K145" s="247" t="s">
        <v>236</v>
      </c>
      <c r="L145" s="247"/>
      <c r="M145" s="247"/>
    </row>
    <row r="146" spans="9:13" s="2" customFormat="1" ht="14">
      <c r="I146" s="251"/>
      <c r="J146" s="247">
        <v>124</v>
      </c>
      <c r="K146" s="247" t="s">
        <v>237</v>
      </c>
      <c r="L146" s="247"/>
      <c r="M146" s="247"/>
    </row>
    <row r="147" spans="9:13" s="2" customFormat="1" ht="14">
      <c r="I147" s="251"/>
      <c r="J147" s="247">
        <v>125</v>
      </c>
      <c r="K147" s="247" t="s">
        <v>238</v>
      </c>
      <c r="L147" s="247"/>
      <c r="M147" s="247"/>
    </row>
    <row r="148" spans="9:13" s="2" customFormat="1" ht="14">
      <c r="I148" s="251"/>
      <c r="J148" s="247">
        <v>126</v>
      </c>
      <c r="K148" s="247" t="s">
        <v>239</v>
      </c>
      <c r="L148" s="247"/>
      <c r="M148" s="247"/>
    </row>
    <row r="149" spans="9:13" s="2" customFormat="1" ht="14">
      <c r="I149" s="251"/>
      <c r="J149" s="247">
        <v>127</v>
      </c>
      <c r="K149" s="247" t="s">
        <v>240</v>
      </c>
      <c r="L149" s="247"/>
      <c r="M149" s="247"/>
    </row>
    <row r="150" spans="9:13" s="2" customFormat="1" ht="14">
      <c r="I150" s="251"/>
      <c r="J150" s="247">
        <v>128</v>
      </c>
      <c r="K150" s="247" t="s">
        <v>241</v>
      </c>
      <c r="L150" s="247"/>
      <c r="M150" s="247"/>
    </row>
    <row r="151" spans="9:13" s="2" customFormat="1" ht="14">
      <c r="I151" s="251"/>
      <c r="J151" s="247">
        <v>129</v>
      </c>
      <c r="K151" s="247" t="s">
        <v>242</v>
      </c>
      <c r="L151" s="247"/>
      <c r="M151" s="247"/>
    </row>
    <row r="152" spans="9:13" s="2" customFormat="1" ht="14">
      <c r="I152" s="251"/>
      <c r="J152" s="247">
        <v>130</v>
      </c>
      <c r="K152" s="247" t="s">
        <v>243</v>
      </c>
      <c r="L152" s="247"/>
      <c r="M152" s="247"/>
    </row>
    <row r="153" spans="9:13" s="2" customFormat="1" ht="14">
      <c r="I153" s="251"/>
      <c r="J153" s="247">
        <v>131</v>
      </c>
      <c r="K153" s="247" t="s">
        <v>244</v>
      </c>
      <c r="L153" s="247"/>
      <c r="M153" s="247"/>
    </row>
    <row r="154" spans="9:13" s="2" customFormat="1" ht="14">
      <c r="I154" s="251"/>
      <c r="J154" s="247">
        <v>132</v>
      </c>
      <c r="K154" s="247" t="s">
        <v>245</v>
      </c>
      <c r="L154" s="247"/>
      <c r="M154" s="247"/>
    </row>
    <row r="155" spans="9:13" s="2" customFormat="1" ht="14">
      <c r="I155" s="251"/>
      <c r="J155" s="247">
        <v>133</v>
      </c>
      <c r="K155" s="247" t="s">
        <v>246</v>
      </c>
      <c r="L155" s="247"/>
      <c r="M155" s="247"/>
    </row>
    <row r="156" spans="9:13" s="2" customFormat="1" ht="14">
      <c r="I156" s="251"/>
      <c r="J156" s="247">
        <v>134</v>
      </c>
      <c r="K156" s="247" t="s">
        <v>247</v>
      </c>
      <c r="L156" s="247"/>
      <c r="M156" s="247"/>
    </row>
    <row r="157" spans="9:13" s="2" customFormat="1" ht="14">
      <c r="I157" s="251"/>
      <c r="J157" s="247">
        <v>135</v>
      </c>
      <c r="K157" s="247" t="s">
        <v>248</v>
      </c>
      <c r="L157" s="247"/>
      <c r="M157" s="247"/>
    </row>
    <row r="158" spans="9:13" s="2" customFormat="1" ht="14">
      <c r="I158" s="251"/>
      <c r="J158" s="247">
        <v>136</v>
      </c>
      <c r="K158" s="247" t="s">
        <v>106</v>
      </c>
      <c r="L158" s="247"/>
      <c r="M158" s="247"/>
    </row>
    <row r="159" spans="9:13" s="2" customFormat="1" ht="14">
      <c r="I159" s="251"/>
      <c r="J159" s="247">
        <v>137</v>
      </c>
      <c r="K159" s="247" t="s">
        <v>107</v>
      </c>
      <c r="L159" s="247"/>
      <c r="M159" s="247"/>
    </row>
    <row r="160" spans="9:13" s="2" customFormat="1" ht="14">
      <c r="I160" s="251"/>
      <c r="J160" s="247">
        <v>138</v>
      </c>
      <c r="K160" s="247" t="s">
        <v>108</v>
      </c>
      <c r="L160" s="247"/>
      <c r="M160" s="247"/>
    </row>
    <row r="161" spans="9:13" s="2" customFormat="1" ht="14">
      <c r="I161" s="251"/>
      <c r="J161" s="247">
        <v>139</v>
      </c>
      <c r="K161" s="247" t="s">
        <v>109</v>
      </c>
      <c r="L161" s="247"/>
      <c r="M161" s="247"/>
    </row>
    <row r="162" spans="9:13" s="2" customFormat="1" ht="14">
      <c r="I162" s="251"/>
      <c r="J162" s="247">
        <v>140</v>
      </c>
      <c r="K162" s="247" t="s">
        <v>110</v>
      </c>
      <c r="L162" s="247"/>
      <c r="M162" s="247"/>
    </row>
    <row r="163" spans="9:13" s="2" customFormat="1" ht="14">
      <c r="I163" s="251"/>
      <c r="J163" s="247">
        <v>141</v>
      </c>
      <c r="K163" s="247" t="s">
        <v>111</v>
      </c>
      <c r="L163" s="247"/>
      <c r="M163" s="247"/>
    </row>
    <row r="164" spans="9:13" s="2" customFormat="1" ht="14">
      <c r="I164" s="251"/>
      <c r="J164" s="247">
        <v>142</v>
      </c>
      <c r="K164" s="247" t="s">
        <v>112</v>
      </c>
      <c r="L164" s="247"/>
      <c r="M164" s="247"/>
    </row>
    <row r="165" spans="9:13" s="2" customFormat="1" ht="14">
      <c r="I165" s="251"/>
      <c r="J165" s="247">
        <v>143</v>
      </c>
      <c r="K165" s="247" t="s">
        <v>113</v>
      </c>
      <c r="L165" s="247"/>
      <c r="M165" s="247"/>
    </row>
    <row r="166" spans="9:13" s="2" customFormat="1" ht="14">
      <c r="I166" s="251"/>
      <c r="J166" s="247"/>
      <c r="K166" s="247"/>
      <c r="L166" s="247"/>
      <c r="M166" s="247"/>
    </row>
    <row r="167" spans="9:13" s="2" customFormat="1" ht="14">
      <c r="I167" s="251"/>
      <c r="J167" s="247"/>
      <c r="K167" s="247"/>
      <c r="L167" s="247"/>
      <c r="M167" s="247"/>
    </row>
    <row r="168" spans="9:13" s="2" customFormat="1">
      <c r="I168" s="251"/>
      <c r="J168" s="245"/>
      <c r="K168" s="245"/>
      <c r="L168" s="251"/>
      <c r="M168" s="251"/>
    </row>
    <row r="169" spans="9:13" s="2" customFormat="1">
      <c r="I169" s="251"/>
      <c r="J169" s="245"/>
      <c r="K169" s="245"/>
      <c r="L169" s="251"/>
      <c r="M169" s="251"/>
    </row>
  </sheetData>
  <sheetProtection selectLockedCells="1"/>
  <mergeCells count="21">
    <mergeCell ref="A2:H2"/>
    <mergeCell ref="A3:H3"/>
    <mergeCell ref="F5:H5"/>
    <mergeCell ref="A12:H12"/>
    <mergeCell ref="A15:H15"/>
    <mergeCell ref="C6:H6"/>
    <mergeCell ref="C7:H7"/>
    <mergeCell ref="A13:H13"/>
    <mergeCell ref="A14:H14"/>
    <mergeCell ref="A6:B6"/>
    <mergeCell ref="A7:B7"/>
    <mergeCell ref="A11:H11"/>
    <mergeCell ref="E36:H36"/>
    <mergeCell ref="A17:H17"/>
    <mergeCell ref="A18:H18"/>
    <mergeCell ref="A8:H8"/>
    <mergeCell ref="A27:H27"/>
    <mergeCell ref="A23:B23"/>
    <mergeCell ref="A19:H19"/>
    <mergeCell ref="A16:H16"/>
    <mergeCell ref="A26:H26"/>
  </mergeCells>
  <phoneticPr fontId="1"/>
  <conditionalFormatting sqref="E36">
    <cfRule type="containsText" dxfId="46" priority="1" operator="containsText" text="一方">
      <formula>NOT(ISERROR(SEARCH("一方",E36)))</formula>
    </cfRule>
  </conditionalFormatting>
  <hyperlinks>
    <hyperlink ref="H38" location="申込区分!A1" display="↑上へ" xr:uid="{00000000-0004-0000-0000-000000000000}"/>
    <hyperlink ref="I6" r:id="rId1" xr:uid="{00000000-0004-0000-0000-000001000000}"/>
  </hyperlinks>
  <pageMargins left="0.51181102362204722" right="0.51181102362204722" top="0.74803149606299213" bottom="0.35433070866141736" header="0.31496062992125984" footer="0.31496062992125984"/>
  <pageSetup paperSize="9" scale="99" fitToHeight="0" orientation="portrait" r:id="rId2"/>
  <headerFooter>
    <oddHeader>&amp;L付属証明書　1ページ&amp;R501V2</oddHeader>
  </headerFooter>
  <colBreaks count="1" manualBreakCount="1">
    <brk id="8"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452" r:id="rId5" name="Drop Down 212">
              <controlPr defaultSize="0" autoLine="0" autoPict="0">
                <anchor>
                  <from>
                    <xdr:col>2</xdr:col>
                    <xdr:colOff>412750</xdr:colOff>
                    <xdr:row>22</xdr:row>
                    <xdr:rowOff>114300</xdr:rowOff>
                  </from>
                  <to>
                    <xdr:col>7</xdr:col>
                    <xdr:colOff>412750</xdr:colOff>
                    <xdr:row>22</xdr:row>
                    <xdr:rowOff>374650</xdr:rowOff>
                  </to>
                </anchor>
              </controlPr>
            </control>
          </mc:Choice>
        </mc:AlternateContent>
        <mc:AlternateContent xmlns:mc="http://schemas.openxmlformats.org/markup-compatibility/2006">
          <mc:Choice Requires="x14">
            <control shapeId="10453" r:id="rId6" name="Check Box 213">
              <controlPr defaultSize="0" autoFill="0" autoLine="0" autoPict="0" altText="はい">
                <anchor moveWithCells="1">
                  <from>
                    <xdr:col>5</xdr:col>
                    <xdr:colOff>31750</xdr:colOff>
                    <xdr:row>31</xdr:row>
                    <xdr:rowOff>12700</xdr:rowOff>
                  </from>
                  <to>
                    <xdr:col>5</xdr:col>
                    <xdr:colOff>742950</xdr:colOff>
                    <xdr:row>32</xdr:row>
                    <xdr:rowOff>6350</xdr:rowOff>
                  </to>
                </anchor>
              </controlPr>
            </control>
          </mc:Choice>
        </mc:AlternateContent>
        <mc:AlternateContent xmlns:mc="http://schemas.openxmlformats.org/markup-compatibility/2006">
          <mc:Choice Requires="x14">
            <control shapeId="10454" r:id="rId7" name="Check Box 214">
              <controlPr defaultSize="0" autoFill="0" autoLine="0" autoPict="0" altText="はい">
                <anchor moveWithCells="1">
                  <from>
                    <xdr:col>5</xdr:col>
                    <xdr:colOff>31750</xdr:colOff>
                    <xdr:row>32</xdr:row>
                    <xdr:rowOff>6350</xdr:rowOff>
                  </from>
                  <to>
                    <xdr:col>5</xdr:col>
                    <xdr:colOff>742950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6"/>
  <sheetViews>
    <sheetView view="pageBreakPreview" zoomScaleNormal="100" zoomScaleSheetLayoutView="100" workbookViewId="0"/>
  </sheetViews>
  <sheetFormatPr defaultColWidth="9" defaultRowHeight="13"/>
  <cols>
    <col min="1" max="1" width="5.6328125" style="2" customWidth="1"/>
    <col min="2" max="3" width="15.6328125" style="2" customWidth="1"/>
    <col min="4" max="4" width="15.6328125" style="3" customWidth="1"/>
    <col min="5" max="5" width="10.6328125" style="3" customWidth="1"/>
    <col min="6" max="8" width="10.6328125" style="2" customWidth="1"/>
    <col min="9" max="9" width="10.7265625" style="246" customWidth="1"/>
    <col min="10" max="10" width="9" style="260" customWidth="1"/>
    <col min="11" max="15" width="9" style="251"/>
    <col min="16" max="17" width="9" style="38"/>
    <col min="18" max="16384" width="9" style="2"/>
  </cols>
  <sheetData>
    <row r="1" spans="1:12" ht="21" customHeight="1">
      <c r="A1" s="21" t="s">
        <v>264</v>
      </c>
      <c r="D1" s="22"/>
      <c r="E1" s="23"/>
      <c r="F1" s="12"/>
      <c r="G1" s="12"/>
      <c r="I1" s="261"/>
    </row>
    <row r="2" spans="1:12" ht="21" customHeight="1">
      <c r="D2" s="24"/>
      <c r="E2" s="126">
        <f>SUM(E4:E33)</f>
        <v>0</v>
      </c>
      <c r="F2" s="25" t="s">
        <v>26</v>
      </c>
      <c r="G2" s="12"/>
      <c r="I2" s="261"/>
      <c r="J2" s="262"/>
      <c r="L2" s="251" t="s">
        <v>343</v>
      </c>
    </row>
    <row r="3" spans="1:12" ht="21" customHeight="1" thickBot="1">
      <c r="A3" s="26" t="s">
        <v>1</v>
      </c>
      <c r="B3" s="292" t="s">
        <v>45</v>
      </c>
      <c r="C3" s="342"/>
      <c r="D3" s="343"/>
      <c r="E3" s="27" t="s">
        <v>22</v>
      </c>
      <c r="F3" s="28" t="s">
        <v>294</v>
      </c>
      <c r="G3" s="344" t="s">
        <v>295</v>
      </c>
      <c r="H3" s="345"/>
      <c r="I3" s="263" t="s">
        <v>21</v>
      </c>
      <c r="J3" s="264" t="s">
        <v>22</v>
      </c>
      <c r="L3" s="251" t="str">
        <f>CONCATENATE(L4, L5,L6,L7,L8,L9,L10,L11,L12,L13,L14,L15,L16,L17,L18,L19,L20,L21,L22,L23,L24,L25,L26,L27,L28,L29,L30,L31,L32,L33)</f>
        <v/>
      </c>
    </row>
    <row r="4" spans="1:12" ht="21" customHeight="1">
      <c r="A4" s="29" t="s">
        <v>14</v>
      </c>
      <c r="B4" s="350" t="s">
        <v>408</v>
      </c>
      <c r="C4" s="351"/>
      <c r="D4" s="352"/>
      <c r="E4" s="357" t="str">
        <f>IF(I5=TRUE,"適合","必須")</f>
        <v>必須</v>
      </c>
      <c r="F4" s="86"/>
      <c r="G4" s="346" t="s">
        <v>60</v>
      </c>
      <c r="H4" s="347"/>
      <c r="J4" s="30"/>
      <c r="K4" s="30"/>
    </row>
    <row r="5" spans="1:12" ht="21" customHeight="1">
      <c r="A5" s="223" t="s">
        <v>354</v>
      </c>
      <c r="B5" s="328"/>
      <c r="C5" s="329"/>
      <c r="D5" s="353"/>
      <c r="E5" s="358"/>
      <c r="F5" s="76"/>
      <c r="G5" s="317"/>
      <c r="H5" s="318"/>
      <c r="I5" s="265" t="b">
        <v>0</v>
      </c>
      <c r="J5" s="30"/>
      <c r="K5" s="30"/>
    </row>
    <row r="6" spans="1:12" ht="21" customHeight="1">
      <c r="A6" s="223" t="s">
        <v>354</v>
      </c>
      <c r="B6" s="354"/>
      <c r="C6" s="355"/>
      <c r="D6" s="356"/>
      <c r="E6" s="359"/>
      <c r="F6" s="77"/>
      <c r="G6" s="348"/>
      <c r="H6" s="349"/>
      <c r="J6" s="30"/>
      <c r="K6" s="30"/>
    </row>
    <row r="7" spans="1:12" ht="21" customHeight="1">
      <c r="A7" s="29" t="s">
        <v>355</v>
      </c>
      <c r="B7" s="333" t="s">
        <v>451</v>
      </c>
      <c r="C7" s="334"/>
      <c r="D7" s="335"/>
      <c r="E7" s="140"/>
      <c r="F7" s="75"/>
      <c r="G7" s="362" t="s">
        <v>409</v>
      </c>
      <c r="H7" s="363"/>
      <c r="I7" s="251"/>
      <c r="J7" s="251"/>
      <c r="L7" s="251" t="str">
        <f t="shared" ref="L7:L10" si="0">IF(I7=TRUE,IF(E7="－","",IF(E7&gt;1,A7&amp;E7&amp;"p",A7)),"")</f>
        <v/>
      </c>
    </row>
    <row r="8" spans="1:12" ht="21" customHeight="1">
      <c r="A8" s="223" t="s">
        <v>355</v>
      </c>
      <c r="B8" s="336"/>
      <c r="C8" s="337"/>
      <c r="D8" s="338"/>
      <c r="E8" s="279" t="str">
        <f>IF(I8=TRUE,J8,"")</f>
        <v/>
      </c>
      <c r="F8" s="76"/>
      <c r="G8" s="362"/>
      <c r="H8" s="363"/>
      <c r="I8" s="267" t="b">
        <v>0</v>
      </c>
      <c r="J8" s="30">
        <f>IF(I8=TRUE,1,0)</f>
        <v>0</v>
      </c>
      <c r="K8" s="30"/>
      <c r="L8" s="251" t="str">
        <f t="shared" si="0"/>
        <v/>
      </c>
    </row>
    <row r="9" spans="1:12" ht="21" customHeight="1">
      <c r="A9" s="223" t="s">
        <v>406</v>
      </c>
      <c r="B9" s="336"/>
      <c r="C9" s="337"/>
      <c r="D9" s="338"/>
      <c r="E9" s="280"/>
      <c r="F9" s="77"/>
      <c r="G9" s="364"/>
      <c r="H9" s="365"/>
      <c r="I9" s="251"/>
      <c r="J9" s="30"/>
      <c r="K9" s="30"/>
      <c r="L9" s="251" t="str">
        <f t="shared" si="0"/>
        <v/>
      </c>
    </row>
    <row r="10" spans="1:12" ht="21" customHeight="1">
      <c r="A10" s="29" t="s">
        <v>405</v>
      </c>
      <c r="B10" s="366" t="s">
        <v>443</v>
      </c>
      <c r="C10" s="367"/>
      <c r="D10" s="368"/>
      <c r="E10" s="140"/>
      <c r="F10" s="81"/>
      <c r="G10" s="315" t="s">
        <v>60</v>
      </c>
      <c r="H10" s="316"/>
      <c r="I10" s="260"/>
      <c r="J10" s="30"/>
      <c r="K10" s="30"/>
      <c r="L10" s="251" t="str">
        <f t="shared" si="0"/>
        <v/>
      </c>
    </row>
    <row r="11" spans="1:12" ht="21" customHeight="1">
      <c r="A11" s="223" t="s">
        <v>405</v>
      </c>
      <c r="B11" s="369"/>
      <c r="C11" s="370"/>
      <c r="D11" s="371"/>
      <c r="E11" s="270" t="str">
        <f>IF(I11=TRUE,J11,"")</f>
        <v/>
      </c>
      <c r="F11" s="82"/>
      <c r="G11" s="317"/>
      <c r="H11" s="318"/>
      <c r="I11" s="265" t="b">
        <v>0</v>
      </c>
      <c r="J11" s="30">
        <v>1</v>
      </c>
      <c r="K11" s="30"/>
      <c r="L11" s="251" t="str">
        <f t="shared" ref="L11:L12" si="1">IF(I11=TRUE,IF(E11="－","",IF(E11&gt;1,A11&amp;E11&amp;"p",A11)),"")</f>
        <v/>
      </c>
    </row>
    <row r="12" spans="1:12" ht="21" customHeight="1">
      <c r="A12" s="224" t="s">
        <v>407</v>
      </c>
      <c r="B12" s="372"/>
      <c r="C12" s="373"/>
      <c r="D12" s="374"/>
      <c r="E12" s="271"/>
      <c r="F12" s="77"/>
      <c r="G12" s="319"/>
      <c r="H12" s="320"/>
      <c r="J12" s="30"/>
      <c r="K12" s="30"/>
      <c r="L12" s="251" t="str">
        <f t="shared" si="1"/>
        <v/>
      </c>
    </row>
    <row r="13" spans="1:12" ht="21" customHeight="1">
      <c r="A13" s="29" t="s">
        <v>356</v>
      </c>
      <c r="B13" s="350" t="s">
        <v>255</v>
      </c>
      <c r="C13" s="360"/>
      <c r="D13" s="39" t="s">
        <v>256</v>
      </c>
      <c r="E13" s="36" t="str">
        <f>IF(I13=FALSE,"",IF(SUM($J$13:$J$15)&gt;=2,"重複",IF(I13=TRUE,1,"")))</f>
        <v/>
      </c>
      <c r="F13" s="80"/>
      <c r="G13" s="315" t="s">
        <v>60</v>
      </c>
      <c r="H13" s="316"/>
      <c r="I13" s="265" t="b">
        <v>0</v>
      </c>
      <c r="J13" s="30">
        <f>IF(I13=TRUE,1,0)</f>
        <v>0</v>
      </c>
      <c r="K13" s="30"/>
      <c r="L13" s="251" t="str">
        <f t="shared" ref="L13:L24" si="2">IF(I13=TRUE,IF(E13="－","",IF(E13&gt;1,A13&amp;E13&amp;"p",A13)),"")</f>
        <v/>
      </c>
    </row>
    <row r="14" spans="1:12" ht="21" customHeight="1">
      <c r="A14" s="223" t="s">
        <v>356</v>
      </c>
      <c r="B14" s="328"/>
      <c r="C14" s="330"/>
      <c r="D14" s="39" t="s">
        <v>257</v>
      </c>
      <c r="E14" s="36" t="str">
        <f>IF(I14=FALSE,"",IF(SUM($J$13:$J$15)&gt;=2,"重複",IF(I14=TRUE,2,"")))</f>
        <v/>
      </c>
      <c r="F14" s="80"/>
      <c r="G14" s="317"/>
      <c r="H14" s="318"/>
      <c r="I14" s="246" t="b">
        <v>0</v>
      </c>
      <c r="J14" s="30">
        <f t="shared" ref="J14:J15" si="3">IF(I14=TRUE,1,0)</f>
        <v>0</v>
      </c>
      <c r="K14" s="30">
        <f>SUM(J13:J15)</f>
        <v>0</v>
      </c>
      <c r="L14" s="251" t="str">
        <f t="shared" si="2"/>
        <v/>
      </c>
    </row>
    <row r="15" spans="1:12" ht="21" customHeight="1">
      <c r="A15" s="223" t="s">
        <v>356</v>
      </c>
      <c r="B15" s="354"/>
      <c r="C15" s="361"/>
      <c r="D15" s="39" t="s">
        <v>258</v>
      </c>
      <c r="E15" s="36" t="str">
        <f>IF(I15=FALSE,"",IF(SUM($J$13:$J$15)&gt;=2,"重複",IF(I15=TRUE,3,"")))</f>
        <v/>
      </c>
      <c r="F15" s="80"/>
      <c r="G15" s="319"/>
      <c r="H15" s="320"/>
      <c r="I15" s="246" t="b">
        <v>0</v>
      </c>
      <c r="J15" s="30">
        <f t="shared" si="3"/>
        <v>0</v>
      </c>
      <c r="K15" s="30"/>
      <c r="L15" s="251" t="str">
        <f t="shared" si="2"/>
        <v/>
      </c>
    </row>
    <row r="16" spans="1:12" ht="21" customHeight="1">
      <c r="A16" s="29" t="s">
        <v>15</v>
      </c>
      <c r="B16" s="350" t="s">
        <v>260</v>
      </c>
      <c r="C16" s="351"/>
      <c r="D16" s="352"/>
      <c r="E16" s="32"/>
      <c r="F16" s="75"/>
      <c r="G16" s="315" t="s">
        <v>292</v>
      </c>
      <c r="H16" s="316"/>
      <c r="J16" s="30"/>
      <c r="K16" s="30"/>
      <c r="L16" s="251" t="str">
        <f t="shared" si="2"/>
        <v/>
      </c>
    </row>
    <row r="17" spans="1:12" ht="21" customHeight="1">
      <c r="A17" s="223" t="s">
        <v>15</v>
      </c>
      <c r="B17" s="328"/>
      <c r="C17" s="329"/>
      <c r="D17" s="353"/>
      <c r="E17" s="33" t="str">
        <f>IF(I17=TRUE,J17,"")</f>
        <v/>
      </c>
      <c r="F17" s="76"/>
      <c r="G17" s="317"/>
      <c r="H17" s="318"/>
      <c r="I17" s="265" t="b">
        <v>0</v>
      </c>
      <c r="J17" s="30">
        <v>1</v>
      </c>
      <c r="K17" s="30"/>
      <c r="L17" s="251" t="str">
        <f t="shared" si="2"/>
        <v/>
      </c>
    </row>
    <row r="18" spans="1:12" ht="21" customHeight="1">
      <c r="A18" s="223" t="s">
        <v>15</v>
      </c>
      <c r="B18" s="328"/>
      <c r="C18" s="329"/>
      <c r="D18" s="353"/>
      <c r="E18" s="35"/>
      <c r="F18" s="148"/>
      <c r="G18" s="78"/>
      <c r="H18" s="79"/>
      <c r="J18" s="30"/>
      <c r="K18" s="30"/>
      <c r="L18" s="251" t="str">
        <f t="shared" si="2"/>
        <v/>
      </c>
    </row>
    <row r="19" spans="1:12" ht="21" customHeight="1">
      <c r="A19" s="29" t="s">
        <v>16</v>
      </c>
      <c r="B19" s="350" t="s">
        <v>259</v>
      </c>
      <c r="C19" s="351"/>
      <c r="D19" s="352"/>
      <c r="E19" s="32"/>
      <c r="F19" s="75"/>
      <c r="G19" s="315" t="s">
        <v>291</v>
      </c>
      <c r="H19" s="316"/>
      <c r="J19" s="30"/>
      <c r="K19" s="30"/>
      <c r="L19" s="251" t="str">
        <f t="shared" si="2"/>
        <v/>
      </c>
    </row>
    <row r="20" spans="1:12" ht="21" customHeight="1">
      <c r="A20" s="223" t="s">
        <v>16</v>
      </c>
      <c r="B20" s="328"/>
      <c r="C20" s="329"/>
      <c r="D20" s="353"/>
      <c r="E20" s="33" t="str">
        <f>IF(I20=TRUE,J20,"")</f>
        <v/>
      </c>
      <c r="F20" s="76"/>
      <c r="G20" s="317"/>
      <c r="H20" s="318"/>
      <c r="I20" s="265" t="b">
        <v>0</v>
      </c>
      <c r="J20" s="30">
        <v>1</v>
      </c>
      <c r="K20" s="30"/>
      <c r="L20" s="251" t="str">
        <f t="shared" si="2"/>
        <v/>
      </c>
    </row>
    <row r="21" spans="1:12" ht="21" customHeight="1">
      <c r="A21" s="224" t="s">
        <v>16</v>
      </c>
      <c r="B21" s="354"/>
      <c r="C21" s="355"/>
      <c r="D21" s="356"/>
      <c r="E21" s="34"/>
      <c r="F21" s="148" t="s">
        <v>290</v>
      </c>
      <c r="G21" s="319"/>
      <c r="H21" s="320"/>
      <c r="J21" s="30"/>
      <c r="K21" s="30"/>
      <c r="L21" s="251" t="str">
        <f t="shared" si="2"/>
        <v/>
      </c>
    </row>
    <row r="22" spans="1:12" ht="21" customHeight="1">
      <c r="A22" s="29" t="s">
        <v>17</v>
      </c>
      <c r="B22" s="333" t="s">
        <v>429</v>
      </c>
      <c r="C22" s="334"/>
      <c r="D22" s="335"/>
      <c r="E22" s="32"/>
      <c r="F22" s="75"/>
      <c r="G22" s="315" t="s">
        <v>410</v>
      </c>
      <c r="H22" s="316"/>
      <c r="I22" s="260"/>
      <c r="J22" s="30"/>
      <c r="K22" s="30"/>
      <c r="L22" s="251" t="str">
        <f t="shared" si="2"/>
        <v/>
      </c>
    </row>
    <row r="23" spans="1:12" ht="21" customHeight="1">
      <c r="A23" s="223" t="s">
        <v>17</v>
      </c>
      <c r="B23" s="336"/>
      <c r="C23" s="337"/>
      <c r="D23" s="338"/>
      <c r="E23" s="127" t="str">
        <f>IF(I23=TRUE,J23,"")</f>
        <v/>
      </c>
      <c r="F23" s="76"/>
      <c r="G23" s="317"/>
      <c r="H23" s="318"/>
      <c r="I23" s="265" t="b">
        <v>0</v>
      </c>
      <c r="J23" s="30">
        <v>1</v>
      </c>
      <c r="K23" s="30"/>
      <c r="L23" s="251" t="str">
        <f t="shared" si="2"/>
        <v/>
      </c>
    </row>
    <row r="24" spans="1:12" ht="21" customHeight="1">
      <c r="A24" s="224" t="s">
        <v>17</v>
      </c>
      <c r="B24" s="339"/>
      <c r="C24" s="340"/>
      <c r="D24" s="341"/>
      <c r="E24" s="35"/>
      <c r="F24" s="158" t="s">
        <v>290</v>
      </c>
      <c r="G24" s="319"/>
      <c r="H24" s="320"/>
      <c r="I24" s="265"/>
      <c r="J24" s="30"/>
      <c r="K24" s="30"/>
      <c r="L24" s="251" t="str">
        <f t="shared" si="2"/>
        <v/>
      </c>
    </row>
    <row r="25" spans="1:12" ht="21" customHeight="1">
      <c r="A25" s="227" t="s">
        <v>18</v>
      </c>
      <c r="B25" s="328" t="s">
        <v>293</v>
      </c>
      <c r="C25" s="329"/>
      <c r="D25" s="330"/>
      <c r="E25" s="71"/>
      <c r="F25" s="82"/>
      <c r="G25" s="315" t="s">
        <v>57</v>
      </c>
      <c r="H25" s="316"/>
      <c r="J25" s="30"/>
      <c r="K25" s="30"/>
      <c r="L25" s="251" t="str">
        <f t="shared" ref="L25:L33" si="4">IF(I25=TRUE,IF(E25="－","",IF(E25&gt;1,A25&amp;E25&amp;"p",A25)),"")</f>
        <v/>
      </c>
    </row>
    <row r="26" spans="1:12" ht="21" customHeight="1">
      <c r="A26" s="228" t="s">
        <v>18</v>
      </c>
      <c r="B26" s="322" t="str">
        <f>IF(I26=TRUE,"取り組み内容について簡潔にご記載ください。(140字以内)","")</f>
        <v/>
      </c>
      <c r="C26" s="323"/>
      <c r="D26" s="324"/>
      <c r="E26" s="33" t="str">
        <f>IF(I26=TRUE,J26,"")</f>
        <v/>
      </c>
      <c r="F26" s="82"/>
      <c r="G26" s="317"/>
      <c r="H26" s="318"/>
      <c r="I26" s="265" t="b">
        <v>0</v>
      </c>
      <c r="J26" s="30">
        <v>1</v>
      </c>
      <c r="K26" s="30"/>
      <c r="L26" s="251" t="str">
        <f>IF(I26=TRUE,IF(E26="－","",IF(E26&gt;1,A26&amp;E26&amp;"p",A26)),"")</f>
        <v/>
      </c>
    </row>
    <row r="27" spans="1:12" ht="21" customHeight="1">
      <c r="A27" s="229" t="s">
        <v>18</v>
      </c>
      <c r="B27" s="325"/>
      <c r="C27" s="326"/>
      <c r="D27" s="327"/>
      <c r="E27" s="72"/>
      <c r="F27" s="82"/>
      <c r="G27" s="319"/>
      <c r="H27" s="320"/>
      <c r="J27" s="30"/>
      <c r="K27" s="30"/>
      <c r="L27" s="251" t="str">
        <f t="shared" si="4"/>
        <v/>
      </c>
    </row>
    <row r="28" spans="1:12" ht="21" customHeight="1">
      <c r="A28" s="227" t="s">
        <v>19</v>
      </c>
      <c r="B28" s="328" t="s">
        <v>293</v>
      </c>
      <c r="C28" s="329"/>
      <c r="D28" s="330"/>
      <c r="E28" s="71"/>
      <c r="F28" s="81"/>
      <c r="G28" s="315" t="s">
        <v>57</v>
      </c>
      <c r="H28" s="316"/>
      <c r="J28" s="30"/>
      <c r="K28" s="30"/>
      <c r="L28" s="251" t="str">
        <f t="shared" si="4"/>
        <v/>
      </c>
    </row>
    <row r="29" spans="1:12" ht="21" customHeight="1">
      <c r="A29" s="228" t="s">
        <v>19</v>
      </c>
      <c r="B29" s="322" t="str">
        <f>IF(I29=TRUE,"取り組み内容について簡潔にご記載ください。(140字以内)","")</f>
        <v/>
      </c>
      <c r="C29" s="323"/>
      <c r="D29" s="324"/>
      <c r="E29" s="33" t="str">
        <f>IF(I29=TRUE,J29,"")</f>
        <v/>
      </c>
      <c r="F29" s="82"/>
      <c r="G29" s="317"/>
      <c r="H29" s="318"/>
      <c r="I29" s="265" t="b">
        <v>0</v>
      </c>
      <c r="J29" s="30">
        <v>1</v>
      </c>
      <c r="K29" s="30"/>
      <c r="L29" s="251" t="str">
        <f t="shared" si="4"/>
        <v/>
      </c>
    </row>
    <row r="30" spans="1:12" ht="21" customHeight="1">
      <c r="A30" s="229" t="s">
        <v>19</v>
      </c>
      <c r="B30" s="325"/>
      <c r="C30" s="326"/>
      <c r="D30" s="327"/>
      <c r="E30" s="72"/>
      <c r="F30" s="83"/>
      <c r="G30" s="319"/>
      <c r="H30" s="320"/>
      <c r="J30" s="30"/>
      <c r="K30" s="30"/>
      <c r="L30" s="251" t="str">
        <f t="shared" si="4"/>
        <v/>
      </c>
    </row>
    <row r="31" spans="1:12" ht="21" customHeight="1">
      <c r="A31" s="40" t="s">
        <v>20</v>
      </c>
      <c r="B31" s="328" t="s">
        <v>293</v>
      </c>
      <c r="C31" s="329"/>
      <c r="D31" s="330"/>
      <c r="E31" s="71"/>
      <c r="F31" s="81"/>
      <c r="G31" s="315" t="s">
        <v>57</v>
      </c>
      <c r="H31" s="316"/>
      <c r="J31" s="30"/>
      <c r="K31" s="30"/>
      <c r="L31" s="251" t="str">
        <f t="shared" si="4"/>
        <v/>
      </c>
    </row>
    <row r="32" spans="1:12" ht="21" customHeight="1">
      <c r="A32" s="225" t="s">
        <v>20</v>
      </c>
      <c r="B32" s="322" t="str">
        <f>IF(I32=TRUE,"取り組み内容について簡潔にご記載ください。(140字以内)","")</f>
        <v/>
      </c>
      <c r="C32" s="323"/>
      <c r="D32" s="324"/>
      <c r="E32" s="33" t="str">
        <f>IF(I32=TRUE,J32,"")</f>
        <v/>
      </c>
      <c r="F32" s="82"/>
      <c r="G32" s="317"/>
      <c r="H32" s="318"/>
      <c r="I32" s="265" t="b">
        <v>0</v>
      </c>
      <c r="J32" s="30">
        <v>1</v>
      </c>
      <c r="K32" s="30"/>
      <c r="L32" s="251" t="str">
        <f t="shared" si="4"/>
        <v/>
      </c>
    </row>
    <row r="33" spans="1:19" ht="21" customHeight="1" thickBot="1">
      <c r="A33" s="226" t="s">
        <v>20</v>
      </c>
      <c r="B33" s="325"/>
      <c r="C33" s="326"/>
      <c r="D33" s="327"/>
      <c r="E33" s="72"/>
      <c r="F33" s="85"/>
      <c r="G33" s="331"/>
      <c r="H33" s="332"/>
      <c r="I33" s="260"/>
      <c r="J33" s="30"/>
      <c r="K33" s="30"/>
      <c r="L33" s="251" t="str">
        <f t="shared" si="4"/>
        <v/>
      </c>
    </row>
    <row r="34" spans="1:19">
      <c r="A34" s="44"/>
      <c r="D34" s="24"/>
      <c r="E34" s="45"/>
      <c r="F34" s="25"/>
      <c r="G34" s="12"/>
      <c r="I34" s="261"/>
      <c r="J34" s="30"/>
      <c r="K34" s="30"/>
    </row>
    <row r="35" spans="1:19" ht="20.149999999999999" customHeight="1">
      <c r="A35" s="321" t="s">
        <v>331</v>
      </c>
      <c r="B35" s="321"/>
      <c r="C35" s="321"/>
      <c r="D35" s="321"/>
      <c r="E35" s="321"/>
      <c r="F35" s="321"/>
      <c r="G35" s="321"/>
      <c r="H35" s="321"/>
      <c r="J35" s="30"/>
      <c r="K35" s="30"/>
    </row>
    <row r="36" spans="1:19" ht="20.149999999999999" customHeight="1">
      <c r="A36" s="321"/>
      <c r="B36" s="321"/>
      <c r="C36" s="321"/>
      <c r="D36" s="321"/>
      <c r="E36" s="321"/>
      <c r="F36" s="321"/>
      <c r="G36" s="321"/>
      <c r="H36" s="321"/>
      <c r="J36" s="30"/>
      <c r="K36" s="30"/>
    </row>
    <row r="37" spans="1:19" ht="20.149999999999999" customHeight="1">
      <c r="A37" s="321" t="s">
        <v>313</v>
      </c>
      <c r="B37" s="321"/>
      <c r="C37" s="321"/>
      <c r="D37" s="321"/>
      <c r="E37" s="321"/>
      <c r="F37" s="321"/>
      <c r="G37" s="321"/>
      <c r="H37" s="321"/>
      <c r="J37" s="30"/>
      <c r="K37" s="30"/>
    </row>
    <row r="38" spans="1:19" ht="20.149999999999999" customHeight="1">
      <c r="A38" s="321"/>
      <c r="B38" s="321"/>
      <c r="C38" s="321"/>
      <c r="D38" s="321"/>
      <c r="E38" s="321"/>
      <c r="F38" s="321"/>
      <c r="G38" s="321"/>
      <c r="H38" s="321"/>
      <c r="J38" s="266"/>
    </row>
    <row r="39" spans="1:19" ht="19.5" customHeight="1">
      <c r="A39" s="321" t="s">
        <v>403</v>
      </c>
      <c r="B39" s="321"/>
      <c r="C39" s="321"/>
      <c r="D39" s="321"/>
      <c r="E39" s="321"/>
      <c r="F39" s="321"/>
      <c r="G39" s="321"/>
      <c r="H39" s="321"/>
    </row>
    <row r="40" spans="1:19" ht="19.5" customHeight="1">
      <c r="A40" s="321"/>
      <c r="B40" s="321"/>
      <c r="C40" s="321"/>
      <c r="D40" s="321"/>
      <c r="E40" s="321"/>
      <c r="F40" s="321"/>
      <c r="G40" s="321"/>
      <c r="H40" s="321"/>
    </row>
    <row r="41" spans="1:19" s="10" customFormat="1" ht="21" customHeight="1">
      <c r="A41"/>
      <c r="B41"/>
      <c r="C41"/>
      <c r="D41"/>
      <c r="E41"/>
      <c r="F41"/>
      <c r="G41"/>
      <c r="H41" s="253" t="s">
        <v>61</v>
      </c>
      <c r="I41" s="248"/>
      <c r="J41" s="247"/>
      <c r="K41" s="247"/>
      <c r="L41" s="247"/>
      <c r="M41" s="247"/>
      <c r="N41" s="247"/>
      <c r="O41" s="247"/>
      <c r="P41" s="130"/>
      <c r="Q41" s="130"/>
      <c r="R41" s="130"/>
      <c r="S41" s="130"/>
    </row>
    <row r="76" spans="2:2">
      <c r="B76" s="2" t="b">
        <v>0</v>
      </c>
    </row>
  </sheetData>
  <sheetProtection selectLockedCells="1"/>
  <mergeCells count="29">
    <mergeCell ref="B3:D3"/>
    <mergeCell ref="G3:H3"/>
    <mergeCell ref="G4:H6"/>
    <mergeCell ref="G13:H15"/>
    <mergeCell ref="G19:H21"/>
    <mergeCell ref="B4:D6"/>
    <mergeCell ref="B19:D21"/>
    <mergeCell ref="E4:E6"/>
    <mergeCell ref="B13:C15"/>
    <mergeCell ref="G16:H17"/>
    <mergeCell ref="B16:D18"/>
    <mergeCell ref="B7:D9"/>
    <mergeCell ref="G7:H9"/>
    <mergeCell ref="B10:D12"/>
    <mergeCell ref="G10:H12"/>
    <mergeCell ref="A39:H40"/>
    <mergeCell ref="B32:D33"/>
    <mergeCell ref="A37:H38"/>
    <mergeCell ref="A35:H36"/>
    <mergeCell ref="G25:H27"/>
    <mergeCell ref="G28:H30"/>
    <mergeCell ref="B31:D31"/>
    <mergeCell ref="G31:H33"/>
    <mergeCell ref="B28:D28"/>
    <mergeCell ref="B25:D25"/>
    <mergeCell ref="B26:D27"/>
    <mergeCell ref="B29:D30"/>
    <mergeCell ref="G22:H24"/>
    <mergeCell ref="B22:D24"/>
  </mergeCells>
  <phoneticPr fontId="1"/>
  <conditionalFormatting sqref="E13:E18">
    <cfRule type="containsText" dxfId="45" priority="29" operator="containsText" text="重複">
      <formula>NOT(ISERROR(SEARCH("重複",E13)))</formula>
    </cfRule>
  </conditionalFormatting>
  <conditionalFormatting sqref="B26:D27">
    <cfRule type="containsText" dxfId="44" priority="14" operator="containsText" text="140字以内">
      <formula>NOT(ISERROR(SEARCH("140字以内",B26)))</formula>
    </cfRule>
  </conditionalFormatting>
  <conditionalFormatting sqref="B29:D30">
    <cfRule type="containsText" dxfId="43" priority="13" operator="containsText" text="140字以内">
      <formula>NOT(ISERROR(SEARCH("140字以内",B29)))</formula>
    </cfRule>
  </conditionalFormatting>
  <conditionalFormatting sqref="B32:D33">
    <cfRule type="containsText" dxfId="42" priority="12" operator="containsText" text="140字以内">
      <formula>NOT(ISERROR(SEARCH("140字以内",B32)))</formula>
    </cfRule>
  </conditionalFormatting>
  <conditionalFormatting sqref="E4">
    <cfRule type="containsText" dxfId="41" priority="4" operator="containsText" text="必須">
      <formula>NOT(ISERROR(SEARCH("必須",E4)))</formula>
    </cfRule>
  </conditionalFormatting>
  <hyperlinks>
    <hyperlink ref="H41" location="'4-1商品'!A1" display="↑上へ" xr:uid="{00000000-0004-0000-0100-000000000000}"/>
  </hyperlinks>
  <pageMargins left="0.51181102362204722" right="0.51181102362204722" top="0.74803149606299213" bottom="0.35433070866141736" header="0.31496062992125984" footer="0.31496062992125984"/>
  <pageSetup paperSize="9" scale="99" fitToHeight="0" orientation="portrait" r:id="rId1"/>
  <headerFooter>
    <oddHeader>&amp;L付属証明書　2ページ&amp;R501V2</oddHead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9168" r:id="rId4" name="Check Box 16">
              <controlPr defaultSize="0" autoFill="0" autoLine="0" autoPict="0" altText="はい">
                <anchor moveWithCells="1">
                  <from>
                    <xdr:col>5</xdr:col>
                    <xdr:colOff>38100</xdr:colOff>
                    <xdr:row>12</xdr:row>
                    <xdr:rowOff>0</xdr:rowOff>
                  </from>
                  <to>
                    <xdr:col>6</xdr:col>
                    <xdr:colOff>0</xdr:colOff>
                    <xdr:row>13</xdr:row>
                    <xdr:rowOff>12700</xdr:rowOff>
                  </to>
                </anchor>
              </controlPr>
            </control>
          </mc:Choice>
        </mc:AlternateContent>
        <mc:AlternateContent xmlns:mc="http://schemas.openxmlformats.org/markup-compatibility/2006">
          <mc:Choice Requires="x14">
            <control shapeId="49171" r:id="rId5" name="Check Box 19">
              <controlPr defaultSize="0" autoFill="0" autoLine="0" autoPict="0" altText="はい">
                <anchor moveWithCells="1">
                  <from>
                    <xdr:col>5</xdr:col>
                    <xdr:colOff>38100</xdr:colOff>
                    <xdr:row>15</xdr:row>
                    <xdr:rowOff>260350</xdr:rowOff>
                  </from>
                  <to>
                    <xdr:col>6</xdr:col>
                    <xdr:colOff>0</xdr:colOff>
                    <xdr:row>17</xdr:row>
                    <xdr:rowOff>0</xdr:rowOff>
                  </to>
                </anchor>
              </controlPr>
            </control>
          </mc:Choice>
        </mc:AlternateContent>
        <mc:AlternateContent xmlns:mc="http://schemas.openxmlformats.org/markup-compatibility/2006">
          <mc:Choice Requires="x14">
            <control shapeId="49174" r:id="rId6" name="Check Box 22">
              <controlPr defaultSize="0" autoFill="0" autoLine="0" autoPict="0" altText="はい">
                <anchor moveWithCells="1">
                  <from>
                    <xdr:col>5</xdr:col>
                    <xdr:colOff>38100</xdr:colOff>
                    <xdr:row>18</xdr:row>
                    <xdr:rowOff>260350</xdr:rowOff>
                  </from>
                  <to>
                    <xdr:col>6</xdr:col>
                    <xdr:colOff>0</xdr:colOff>
                    <xdr:row>20</xdr:row>
                    <xdr:rowOff>0</xdr:rowOff>
                  </to>
                </anchor>
              </controlPr>
            </control>
          </mc:Choice>
        </mc:AlternateContent>
        <mc:AlternateContent xmlns:mc="http://schemas.openxmlformats.org/markup-compatibility/2006">
          <mc:Choice Requires="x14">
            <control shapeId="49176" r:id="rId7" name="Check Box 24">
              <controlPr defaultSize="0" autoFill="0" autoLine="0" autoPict="0" altText="はい">
                <anchor moveWithCells="1">
                  <from>
                    <xdr:col>5</xdr:col>
                    <xdr:colOff>38100</xdr:colOff>
                    <xdr:row>22</xdr:row>
                    <xdr:rowOff>0</xdr:rowOff>
                  </from>
                  <to>
                    <xdr:col>6</xdr:col>
                    <xdr:colOff>0</xdr:colOff>
                    <xdr:row>23</xdr:row>
                    <xdr:rowOff>12700</xdr:rowOff>
                  </to>
                </anchor>
              </controlPr>
            </control>
          </mc:Choice>
        </mc:AlternateContent>
        <mc:AlternateContent xmlns:mc="http://schemas.openxmlformats.org/markup-compatibility/2006">
          <mc:Choice Requires="x14">
            <control shapeId="49202" r:id="rId8" name="Check Box 50">
              <controlPr defaultSize="0" autoFill="0" autoLine="0" autoPict="0" altText="はい">
                <anchor moveWithCells="1">
                  <from>
                    <xdr:col>6</xdr:col>
                    <xdr:colOff>38100</xdr:colOff>
                    <xdr:row>20</xdr:row>
                    <xdr:rowOff>0</xdr:rowOff>
                  </from>
                  <to>
                    <xdr:col>8</xdr:col>
                    <xdr:colOff>0</xdr:colOff>
                    <xdr:row>21</xdr:row>
                    <xdr:rowOff>12700</xdr:rowOff>
                  </to>
                </anchor>
              </controlPr>
            </control>
          </mc:Choice>
        </mc:AlternateContent>
        <mc:AlternateContent xmlns:mc="http://schemas.openxmlformats.org/markup-compatibility/2006">
          <mc:Choice Requires="x14">
            <control shapeId="49203" r:id="rId9" name="Check Box 51">
              <controlPr defaultSize="0" autoFill="0" autoLine="0" autoPict="0" altText="はい">
                <anchor moveWithCells="1">
                  <from>
                    <xdr:col>6</xdr:col>
                    <xdr:colOff>38100</xdr:colOff>
                    <xdr:row>17</xdr:row>
                    <xdr:rowOff>0</xdr:rowOff>
                  </from>
                  <to>
                    <xdr:col>8</xdr:col>
                    <xdr:colOff>0</xdr:colOff>
                    <xdr:row>18</xdr:row>
                    <xdr:rowOff>12700</xdr:rowOff>
                  </to>
                </anchor>
              </controlPr>
            </control>
          </mc:Choice>
        </mc:AlternateContent>
        <mc:AlternateContent xmlns:mc="http://schemas.openxmlformats.org/markup-compatibility/2006">
          <mc:Choice Requires="x14">
            <control shapeId="49204" r:id="rId10" name="Check Box 52">
              <controlPr defaultSize="0" autoFill="0" autoLine="0" autoPict="0" altText="はい">
                <anchor moveWithCells="1">
                  <from>
                    <xdr:col>6</xdr:col>
                    <xdr:colOff>38100</xdr:colOff>
                    <xdr:row>23</xdr:row>
                    <xdr:rowOff>0</xdr:rowOff>
                  </from>
                  <to>
                    <xdr:col>8</xdr:col>
                    <xdr:colOff>0</xdr:colOff>
                    <xdr:row>24</xdr:row>
                    <xdr:rowOff>12700</xdr:rowOff>
                  </to>
                </anchor>
              </controlPr>
            </control>
          </mc:Choice>
        </mc:AlternateContent>
        <mc:AlternateContent xmlns:mc="http://schemas.openxmlformats.org/markup-compatibility/2006">
          <mc:Choice Requires="x14">
            <control shapeId="49178" r:id="rId11" name="Check Box 26">
              <controlPr defaultSize="0" autoFill="0" autoLine="0" autoPict="0" altText="はい">
                <anchor moveWithCells="1">
                  <from>
                    <xdr:col>5</xdr:col>
                    <xdr:colOff>38100</xdr:colOff>
                    <xdr:row>25</xdr:row>
                    <xdr:rowOff>0</xdr:rowOff>
                  </from>
                  <to>
                    <xdr:col>6</xdr:col>
                    <xdr:colOff>0</xdr:colOff>
                    <xdr:row>25</xdr:row>
                    <xdr:rowOff>260350</xdr:rowOff>
                  </to>
                </anchor>
              </controlPr>
            </control>
          </mc:Choice>
        </mc:AlternateContent>
        <mc:AlternateContent xmlns:mc="http://schemas.openxmlformats.org/markup-compatibility/2006">
          <mc:Choice Requires="x14">
            <control shapeId="49179" r:id="rId12" name="Check Box 27">
              <controlPr defaultSize="0" autoFill="0" autoLine="0" autoPict="0" altText="はい">
                <anchor moveWithCells="1">
                  <from>
                    <xdr:col>5</xdr:col>
                    <xdr:colOff>38100</xdr:colOff>
                    <xdr:row>28</xdr:row>
                    <xdr:rowOff>0</xdr:rowOff>
                  </from>
                  <to>
                    <xdr:col>6</xdr:col>
                    <xdr:colOff>0</xdr:colOff>
                    <xdr:row>29</xdr:row>
                    <xdr:rowOff>12700</xdr:rowOff>
                  </to>
                </anchor>
              </controlPr>
            </control>
          </mc:Choice>
        </mc:AlternateContent>
        <mc:AlternateContent xmlns:mc="http://schemas.openxmlformats.org/markup-compatibility/2006">
          <mc:Choice Requires="x14">
            <control shapeId="49180" r:id="rId13" name="Check Box 28">
              <controlPr defaultSize="0" autoFill="0" autoLine="0" autoPict="0" altText="はい">
                <anchor moveWithCells="1">
                  <from>
                    <xdr:col>5</xdr:col>
                    <xdr:colOff>38100</xdr:colOff>
                    <xdr:row>31</xdr:row>
                    <xdr:rowOff>0</xdr:rowOff>
                  </from>
                  <to>
                    <xdr:col>6</xdr:col>
                    <xdr:colOff>0</xdr:colOff>
                    <xdr:row>32</xdr:row>
                    <xdr:rowOff>12700</xdr:rowOff>
                  </to>
                </anchor>
              </controlPr>
            </control>
          </mc:Choice>
        </mc:AlternateContent>
        <mc:AlternateContent xmlns:mc="http://schemas.openxmlformats.org/markup-compatibility/2006">
          <mc:Choice Requires="x14">
            <control shapeId="49207" r:id="rId14" name="Check Box 55">
              <controlPr defaultSize="0" autoFill="0" autoLine="0" autoPict="0" altText="はい">
                <anchor moveWithCells="1">
                  <from>
                    <xdr:col>6</xdr:col>
                    <xdr:colOff>38100</xdr:colOff>
                    <xdr:row>26</xdr:row>
                    <xdr:rowOff>0</xdr:rowOff>
                  </from>
                  <to>
                    <xdr:col>8</xdr:col>
                    <xdr:colOff>0</xdr:colOff>
                    <xdr:row>27</xdr:row>
                    <xdr:rowOff>12700</xdr:rowOff>
                  </to>
                </anchor>
              </controlPr>
            </control>
          </mc:Choice>
        </mc:AlternateContent>
        <mc:AlternateContent xmlns:mc="http://schemas.openxmlformats.org/markup-compatibility/2006">
          <mc:Choice Requires="x14">
            <control shapeId="49208" r:id="rId15" name="Check Box 56">
              <controlPr defaultSize="0" autoFill="0" autoLine="0" autoPict="0" altText="はい">
                <anchor moveWithCells="1">
                  <from>
                    <xdr:col>6</xdr:col>
                    <xdr:colOff>38100</xdr:colOff>
                    <xdr:row>29</xdr:row>
                    <xdr:rowOff>0</xdr:rowOff>
                  </from>
                  <to>
                    <xdr:col>8</xdr:col>
                    <xdr:colOff>0</xdr:colOff>
                    <xdr:row>30</xdr:row>
                    <xdr:rowOff>12700</xdr:rowOff>
                  </to>
                </anchor>
              </controlPr>
            </control>
          </mc:Choice>
        </mc:AlternateContent>
        <mc:AlternateContent xmlns:mc="http://schemas.openxmlformats.org/markup-compatibility/2006">
          <mc:Choice Requires="x14">
            <control shapeId="49209" r:id="rId16" name="Check Box 57">
              <controlPr defaultSize="0" autoFill="0" autoLine="0" autoPict="0" altText="はい">
                <anchor moveWithCells="1">
                  <from>
                    <xdr:col>6</xdr:col>
                    <xdr:colOff>38100</xdr:colOff>
                    <xdr:row>31</xdr:row>
                    <xdr:rowOff>260350</xdr:rowOff>
                  </from>
                  <to>
                    <xdr:col>8</xdr:col>
                    <xdr:colOff>0</xdr:colOff>
                    <xdr:row>33</xdr:row>
                    <xdr:rowOff>0</xdr:rowOff>
                  </to>
                </anchor>
              </controlPr>
            </control>
          </mc:Choice>
        </mc:AlternateContent>
        <mc:AlternateContent xmlns:mc="http://schemas.openxmlformats.org/markup-compatibility/2006">
          <mc:Choice Requires="x14">
            <control shapeId="49211" r:id="rId17" name="Check Box 59">
              <controlPr defaultSize="0" autoFill="0" autoLine="0" autoPict="0" altText="はい">
                <anchor moveWithCells="1">
                  <from>
                    <xdr:col>5</xdr:col>
                    <xdr:colOff>38100</xdr:colOff>
                    <xdr:row>13</xdr:row>
                    <xdr:rowOff>0</xdr:rowOff>
                  </from>
                  <to>
                    <xdr:col>6</xdr:col>
                    <xdr:colOff>0</xdr:colOff>
                    <xdr:row>14</xdr:row>
                    <xdr:rowOff>12700</xdr:rowOff>
                  </to>
                </anchor>
              </controlPr>
            </control>
          </mc:Choice>
        </mc:AlternateContent>
        <mc:AlternateContent xmlns:mc="http://schemas.openxmlformats.org/markup-compatibility/2006">
          <mc:Choice Requires="x14">
            <control shapeId="49212" r:id="rId18" name="Check Box 60">
              <controlPr defaultSize="0" autoFill="0" autoLine="0" autoPict="0" altText="はい">
                <anchor moveWithCells="1">
                  <from>
                    <xdr:col>5</xdr:col>
                    <xdr:colOff>38100</xdr:colOff>
                    <xdr:row>14</xdr:row>
                    <xdr:rowOff>0</xdr:rowOff>
                  </from>
                  <to>
                    <xdr:col>6</xdr:col>
                    <xdr:colOff>0</xdr:colOff>
                    <xdr:row>15</xdr:row>
                    <xdr:rowOff>12700</xdr:rowOff>
                  </to>
                </anchor>
              </controlPr>
            </control>
          </mc:Choice>
        </mc:AlternateContent>
        <mc:AlternateContent xmlns:mc="http://schemas.openxmlformats.org/markup-compatibility/2006">
          <mc:Choice Requires="x14">
            <control shapeId="49219" r:id="rId19" name="Check Box 67">
              <controlPr defaultSize="0" autoFill="0" autoLine="0" autoPict="0" altText="はい">
                <anchor moveWithCells="1">
                  <from>
                    <xdr:col>5</xdr:col>
                    <xdr:colOff>38100</xdr:colOff>
                    <xdr:row>4</xdr:row>
                    <xdr:rowOff>0</xdr:rowOff>
                  </from>
                  <to>
                    <xdr:col>6</xdr:col>
                    <xdr:colOff>0</xdr:colOff>
                    <xdr:row>5</xdr:row>
                    <xdr:rowOff>12700</xdr:rowOff>
                  </to>
                </anchor>
              </controlPr>
            </control>
          </mc:Choice>
        </mc:AlternateContent>
        <mc:AlternateContent xmlns:mc="http://schemas.openxmlformats.org/markup-compatibility/2006">
          <mc:Choice Requires="x14">
            <control shapeId="49222" r:id="rId20" name="Check Box 70">
              <controlPr defaultSize="0" autoFill="0" autoLine="0" autoPict="0" altText="はい">
                <anchor moveWithCells="1">
                  <from>
                    <xdr:col>5</xdr:col>
                    <xdr:colOff>50800</xdr:colOff>
                    <xdr:row>7</xdr:row>
                    <xdr:rowOff>0</xdr:rowOff>
                  </from>
                  <to>
                    <xdr:col>6</xdr:col>
                    <xdr:colOff>0</xdr:colOff>
                    <xdr:row>8</xdr:row>
                    <xdr:rowOff>19050</xdr:rowOff>
                  </to>
                </anchor>
              </controlPr>
            </control>
          </mc:Choice>
        </mc:AlternateContent>
        <mc:AlternateContent xmlns:mc="http://schemas.openxmlformats.org/markup-compatibility/2006">
          <mc:Choice Requires="x14">
            <control shapeId="49224" r:id="rId21" name="Check Box 72">
              <controlPr defaultSize="0" autoFill="0" autoLine="0" autoPict="0" altText="はい">
                <anchor moveWithCells="1">
                  <from>
                    <xdr:col>5</xdr:col>
                    <xdr:colOff>38100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49225" r:id="rId22" name="Check Box 73">
              <controlPr defaultSize="0" autoFill="0" autoLine="0" autoPict="0" altText="はい">
                <anchor moveWithCells="1">
                  <from>
                    <xdr:col>6</xdr:col>
                    <xdr:colOff>38100</xdr:colOff>
                    <xdr:row>7</xdr:row>
                    <xdr:rowOff>260350</xdr:rowOff>
                  </from>
                  <to>
                    <xdr:col>8</xdr:col>
                    <xdr:colOff>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view="pageBreakPreview" zoomScaleNormal="100" zoomScaleSheetLayoutView="100" workbookViewId="0"/>
  </sheetViews>
  <sheetFormatPr defaultColWidth="9" defaultRowHeight="13"/>
  <cols>
    <col min="1" max="1" width="5.6328125" style="2" customWidth="1"/>
    <col min="2" max="3" width="15.6328125" style="2" customWidth="1"/>
    <col min="4" max="4" width="15.6328125" style="3" customWidth="1"/>
    <col min="5" max="5" width="10.6328125" style="3" customWidth="1"/>
    <col min="6" max="8" width="10.6328125" style="2" customWidth="1"/>
    <col min="9" max="9" width="10.7265625" style="246" customWidth="1"/>
    <col min="10" max="10" width="9" style="260" customWidth="1"/>
    <col min="11" max="12" width="9" style="251"/>
    <col min="13" max="14" width="9" style="38"/>
    <col min="15" max="16384" width="9" style="2"/>
  </cols>
  <sheetData>
    <row r="1" spans="1:12" ht="21" customHeight="1">
      <c r="A1" s="21" t="s">
        <v>263</v>
      </c>
      <c r="D1" s="22"/>
      <c r="E1" s="23"/>
      <c r="F1" s="12"/>
      <c r="G1" s="12"/>
      <c r="I1" s="261"/>
    </row>
    <row r="2" spans="1:12" ht="21" customHeight="1">
      <c r="D2" s="24"/>
      <c r="E2" s="126">
        <f>SUM(E4:E33)</f>
        <v>0</v>
      </c>
      <c r="F2" s="25" t="s">
        <v>26</v>
      </c>
      <c r="G2" s="12"/>
      <c r="I2" s="261"/>
      <c r="J2" s="262"/>
      <c r="L2" s="251" t="s">
        <v>343</v>
      </c>
    </row>
    <row r="3" spans="1:12" ht="21" customHeight="1" thickBot="1">
      <c r="A3" s="26" t="s">
        <v>1</v>
      </c>
      <c r="B3" s="292" t="s">
        <v>45</v>
      </c>
      <c r="C3" s="342"/>
      <c r="D3" s="343"/>
      <c r="E3" s="27" t="s">
        <v>22</v>
      </c>
      <c r="F3" s="144" t="s">
        <v>294</v>
      </c>
      <c r="G3" s="344" t="s">
        <v>295</v>
      </c>
      <c r="H3" s="345"/>
      <c r="I3" s="263" t="s">
        <v>21</v>
      </c>
      <c r="J3" s="264" t="s">
        <v>22</v>
      </c>
      <c r="L3" s="251" t="str">
        <f>CONCATENATE(L4, L5,L6,L7,L8,L9,L10,L11,L12,L13,L14,L15,L16,L17,L18,L19,L20,L21,L22,L23,L24,L25,L26,L27,L28,L29,L30,L31,L32,L33)</f>
        <v/>
      </c>
    </row>
    <row r="4" spans="1:12" ht="21" customHeight="1">
      <c r="A4" s="29" t="s">
        <v>37</v>
      </c>
      <c r="B4" s="350" t="s">
        <v>261</v>
      </c>
      <c r="C4" s="351"/>
      <c r="D4" s="352"/>
      <c r="E4" s="357" t="str">
        <f>IF(I5=TRUE,"適合","必須")</f>
        <v>必須</v>
      </c>
      <c r="F4" s="86"/>
      <c r="G4" s="346" t="s">
        <v>60</v>
      </c>
      <c r="H4" s="347"/>
      <c r="J4" s="30"/>
      <c r="K4" s="30"/>
    </row>
    <row r="5" spans="1:12" ht="21" customHeight="1">
      <c r="A5" s="223" t="s">
        <v>358</v>
      </c>
      <c r="B5" s="328"/>
      <c r="C5" s="329"/>
      <c r="D5" s="353"/>
      <c r="E5" s="358"/>
      <c r="F5" s="76"/>
      <c r="G5" s="317"/>
      <c r="H5" s="318"/>
      <c r="I5" s="265" t="b">
        <v>0</v>
      </c>
      <c r="J5" s="30">
        <v>1</v>
      </c>
      <c r="K5" s="30"/>
    </row>
    <row r="6" spans="1:12" ht="21" customHeight="1">
      <c r="A6" s="223" t="s">
        <v>358</v>
      </c>
      <c r="B6" s="354"/>
      <c r="C6" s="355"/>
      <c r="D6" s="356"/>
      <c r="E6" s="359"/>
      <c r="F6" s="77"/>
      <c r="G6" s="87"/>
      <c r="H6" s="88"/>
      <c r="J6" s="30"/>
      <c r="K6" s="30"/>
    </row>
    <row r="7" spans="1:12" ht="21" customHeight="1">
      <c r="A7" s="29" t="s">
        <v>416</v>
      </c>
      <c r="B7" s="350" t="s">
        <v>262</v>
      </c>
      <c r="C7" s="351"/>
      <c r="D7" s="360"/>
      <c r="E7" s="32"/>
      <c r="F7" s="84"/>
      <c r="G7" s="315" t="s">
        <v>60</v>
      </c>
      <c r="H7" s="316"/>
      <c r="I7" s="251"/>
      <c r="J7" s="30"/>
      <c r="K7" s="30"/>
      <c r="L7" s="251" t="str">
        <f t="shared" ref="L7:L15" si="0">IF(I7=TRUE,IF(E7="－","",IF(E7&gt;1,A7&amp;E7&amp;"p",A7)),"")</f>
        <v/>
      </c>
    </row>
    <row r="8" spans="1:12" ht="21" customHeight="1">
      <c r="A8" s="223" t="s">
        <v>417</v>
      </c>
      <c r="B8" s="375"/>
      <c r="C8" s="376"/>
      <c r="D8" s="377"/>
      <c r="E8" s="129" t="str">
        <f>IF(I8=TRUE,J8,"")</f>
        <v/>
      </c>
      <c r="F8" s="73"/>
      <c r="G8" s="381"/>
      <c r="H8" s="382"/>
      <c r="I8" s="265" t="b">
        <v>0</v>
      </c>
      <c r="J8" s="30">
        <v>1</v>
      </c>
      <c r="K8" s="30"/>
      <c r="L8" s="251" t="str">
        <f t="shared" si="0"/>
        <v/>
      </c>
    </row>
    <row r="9" spans="1:12" ht="21" customHeight="1">
      <c r="A9" s="224" t="s">
        <v>418</v>
      </c>
      <c r="B9" s="378"/>
      <c r="C9" s="379"/>
      <c r="D9" s="380"/>
      <c r="E9" s="34"/>
      <c r="F9" s="74"/>
      <c r="G9" s="383"/>
      <c r="H9" s="384"/>
      <c r="J9" s="30"/>
      <c r="K9" s="30"/>
      <c r="L9" s="251" t="str">
        <f t="shared" si="0"/>
        <v/>
      </c>
    </row>
    <row r="10" spans="1:12" ht="21" customHeight="1">
      <c r="A10" s="29" t="s">
        <v>38</v>
      </c>
      <c r="B10" s="350" t="s">
        <v>430</v>
      </c>
      <c r="C10" s="351"/>
      <c r="D10" s="352"/>
      <c r="E10" s="32"/>
      <c r="F10" s="84"/>
      <c r="G10" s="315" t="s">
        <v>296</v>
      </c>
      <c r="H10" s="316"/>
      <c r="J10" s="30"/>
      <c r="K10" s="30"/>
      <c r="L10" s="251" t="str">
        <f t="shared" si="0"/>
        <v/>
      </c>
    </row>
    <row r="11" spans="1:12" ht="21" customHeight="1">
      <c r="A11" s="223" t="s">
        <v>357</v>
      </c>
      <c r="B11" s="328"/>
      <c r="C11" s="329"/>
      <c r="D11" s="353"/>
      <c r="E11" s="33" t="str">
        <f>IF(I11=TRUE,J11,"")</f>
        <v/>
      </c>
      <c r="F11" s="73"/>
      <c r="G11" s="381"/>
      <c r="H11" s="382"/>
      <c r="I11" s="265" t="b">
        <v>0</v>
      </c>
      <c r="J11" s="30">
        <v>1</v>
      </c>
      <c r="K11" s="30"/>
      <c r="L11" s="251" t="str">
        <f t="shared" si="0"/>
        <v/>
      </c>
    </row>
    <row r="12" spans="1:12" ht="21" customHeight="1">
      <c r="A12" s="224" t="s">
        <v>357</v>
      </c>
      <c r="B12" s="354"/>
      <c r="C12" s="355"/>
      <c r="D12" s="356"/>
      <c r="E12" s="34"/>
      <c r="F12" s="148" t="s">
        <v>290</v>
      </c>
      <c r="G12" s="383"/>
      <c r="H12" s="384"/>
      <c r="J12" s="30"/>
      <c r="K12" s="30"/>
      <c r="L12" s="251" t="str">
        <f t="shared" si="0"/>
        <v/>
      </c>
    </row>
    <row r="13" spans="1:12" ht="21" customHeight="1">
      <c r="A13" s="29" t="s">
        <v>413</v>
      </c>
      <c r="B13" s="350" t="s">
        <v>314</v>
      </c>
      <c r="C13" s="351"/>
      <c r="D13" s="360"/>
      <c r="E13" s="32"/>
      <c r="F13" s="84"/>
      <c r="G13" s="385" t="s">
        <v>79</v>
      </c>
      <c r="H13" s="386"/>
      <c r="I13" s="251"/>
      <c r="J13" s="30"/>
      <c r="K13" s="30"/>
      <c r="L13" s="251" t="str">
        <f t="shared" si="0"/>
        <v/>
      </c>
    </row>
    <row r="14" spans="1:12" ht="21" customHeight="1">
      <c r="A14" s="223" t="s">
        <v>414</v>
      </c>
      <c r="B14" s="375"/>
      <c r="C14" s="376"/>
      <c r="D14" s="377"/>
      <c r="E14" s="129" t="str">
        <f>IF(I14=TRUE,J14,"")</f>
        <v/>
      </c>
      <c r="F14" s="73"/>
      <c r="G14" s="387"/>
      <c r="H14" s="388"/>
      <c r="I14" s="265" t="b">
        <v>0</v>
      </c>
      <c r="J14" s="30">
        <v>1</v>
      </c>
      <c r="K14" s="30"/>
      <c r="L14" s="251" t="str">
        <f t="shared" si="0"/>
        <v/>
      </c>
    </row>
    <row r="15" spans="1:12" ht="21" customHeight="1">
      <c r="A15" s="224" t="s">
        <v>415</v>
      </c>
      <c r="B15" s="378"/>
      <c r="C15" s="379"/>
      <c r="D15" s="380"/>
      <c r="E15" s="34"/>
      <c r="F15" s="74"/>
      <c r="G15" s="155"/>
      <c r="H15" s="156"/>
      <c r="J15" s="30"/>
      <c r="K15" s="30"/>
      <c r="L15" s="251" t="str">
        <f t="shared" si="0"/>
        <v/>
      </c>
    </row>
    <row r="16" spans="1:12" ht="21" customHeight="1">
      <c r="A16" s="29" t="s">
        <v>411</v>
      </c>
      <c r="B16" s="350" t="s">
        <v>441</v>
      </c>
      <c r="C16" s="351"/>
      <c r="D16" s="352"/>
      <c r="E16" s="32"/>
      <c r="F16" s="84"/>
      <c r="G16" s="315" t="s">
        <v>296</v>
      </c>
      <c r="H16" s="316"/>
      <c r="J16" s="30"/>
      <c r="K16" s="30"/>
      <c r="L16" s="251" t="str">
        <f t="shared" ref="L16:L24" si="1">IF(I16=TRUE,IF(E16="－","",IF(E16&gt;1,A16&amp;E16&amp;"p",A16)),"")</f>
        <v/>
      </c>
    </row>
    <row r="17" spans="1:12" ht="21" customHeight="1">
      <c r="A17" s="223" t="s">
        <v>412</v>
      </c>
      <c r="B17" s="328"/>
      <c r="C17" s="329"/>
      <c r="D17" s="353"/>
      <c r="E17" s="33" t="str">
        <f>IF(I17=TRUE,J17,"")</f>
        <v/>
      </c>
      <c r="F17" s="73"/>
      <c r="G17" s="381"/>
      <c r="H17" s="382"/>
      <c r="I17" s="265" t="b">
        <v>0</v>
      </c>
      <c r="J17" s="30">
        <v>1</v>
      </c>
      <c r="K17" s="30"/>
      <c r="L17" s="251" t="str">
        <f t="shared" si="1"/>
        <v/>
      </c>
    </row>
    <row r="18" spans="1:12" ht="21" customHeight="1">
      <c r="A18" s="223" t="s">
        <v>412</v>
      </c>
      <c r="B18" s="354"/>
      <c r="C18" s="355"/>
      <c r="D18" s="356"/>
      <c r="E18" s="34"/>
      <c r="F18" s="148" t="s">
        <v>290</v>
      </c>
      <c r="G18" s="383"/>
      <c r="H18" s="384"/>
      <c r="J18" s="30"/>
      <c r="K18" s="30"/>
      <c r="L18" s="251" t="str">
        <f t="shared" si="1"/>
        <v/>
      </c>
    </row>
    <row r="19" spans="1:12" ht="21" customHeight="1">
      <c r="A19" s="29" t="s">
        <v>359</v>
      </c>
      <c r="B19" s="350" t="s">
        <v>440</v>
      </c>
      <c r="C19" s="351"/>
      <c r="D19" s="352"/>
      <c r="E19" s="32"/>
      <c r="F19" s="84"/>
      <c r="G19" s="315" t="s">
        <v>297</v>
      </c>
      <c r="H19" s="316"/>
      <c r="J19" s="30"/>
      <c r="K19" s="30"/>
      <c r="L19" s="251" t="str">
        <f t="shared" si="1"/>
        <v/>
      </c>
    </row>
    <row r="20" spans="1:12" ht="21" customHeight="1">
      <c r="A20" s="223" t="s">
        <v>359</v>
      </c>
      <c r="B20" s="328"/>
      <c r="C20" s="329"/>
      <c r="D20" s="353"/>
      <c r="E20" s="33" t="str">
        <f>IF(I20=TRUE,J20,"")</f>
        <v/>
      </c>
      <c r="F20" s="73"/>
      <c r="G20" s="381"/>
      <c r="H20" s="382"/>
      <c r="I20" s="265" t="b">
        <v>0</v>
      </c>
      <c r="J20" s="30">
        <v>1</v>
      </c>
      <c r="K20" s="30"/>
      <c r="L20" s="251" t="str">
        <f t="shared" si="1"/>
        <v/>
      </c>
    </row>
    <row r="21" spans="1:12" ht="21" customHeight="1">
      <c r="A21" s="223" t="s">
        <v>359</v>
      </c>
      <c r="B21" s="328"/>
      <c r="C21" s="329"/>
      <c r="D21" s="353"/>
      <c r="E21" s="35"/>
      <c r="F21" s="148"/>
      <c r="G21" s="383"/>
      <c r="H21" s="384"/>
      <c r="J21" s="30"/>
      <c r="K21" s="30"/>
      <c r="L21" s="251" t="str">
        <f t="shared" si="1"/>
        <v/>
      </c>
    </row>
    <row r="22" spans="1:12" ht="21" customHeight="1">
      <c r="A22" s="29" t="s">
        <v>360</v>
      </c>
      <c r="B22" s="350" t="s">
        <v>431</v>
      </c>
      <c r="C22" s="351"/>
      <c r="D22" s="360"/>
      <c r="E22" s="32"/>
      <c r="F22" s="84"/>
      <c r="G22" s="315" t="s">
        <v>298</v>
      </c>
      <c r="H22" s="316"/>
      <c r="I22" s="251"/>
      <c r="J22" s="30"/>
      <c r="K22" s="30"/>
      <c r="L22" s="251" t="str">
        <f t="shared" si="1"/>
        <v/>
      </c>
    </row>
    <row r="23" spans="1:12" ht="21" customHeight="1">
      <c r="A23" s="223" t="s">
        <v>360</v>
      </c>
      <c r="B23" s="375"/>
      <c r="C23" s="376"/>
      <c r="D23" s="377"/>
      <c r="E23" s="33" t="str">
        <f>IF(I23=TRUE,J23,"")</f>
        <v/>
      </c>
      <c r="F23" s="73"/>
      <c r="G23" s="381"/>
      <c r="H23" s="382"/>
      <c r="I23" s="265" t="b">
        <v>0</v>
      </c>
      <c r="J23" s="30">
        <v>1</v>
      </c>
      <c r="K23" s="30"/>
      <c r="L23" s="251" t="str">
        <f t="shared" si="1"/>
        <v/>
      </c>
    </row>
    <row r="24" spans="1:12" ht="21" customHeight="1">
      <c r="A24" s="224" t="s">
        <v>360</v>
      </c>
      <c r="B24" s="378"/>
      <c r="C24" s="379"/>
      <c r="D24" s="380"/>
      <c r="E24" s="34"/>
      <c r="F24" s="158"/>
      <c r="G24" s="383"/>
      <c r="H24" s="384"/>
      <c r="J24" s="30"/>
      <c r="K24" s="30"/>
      <c r="L24" s="251" t="str">
        <f t="shared" si="1"/>
        <v/>
      </c>
    </row>
    <row r="25" spans="1:12" ht="21" customHeight="1">
      <c r="A25" s="227" t="s">
        <v>39</v>
      </c>
      <c r="B25" s="328" t="s">
        <v>293</v>
      </c>
      <c r="C25" s="329"/>
      <c r="D25" s="330"/>
      <c r="E25" s="41"/>
      <c r="F25" s="82"/>
      <c r="G25" s="315" t="s">
        <v>57</v>
      </c>
      <c r="H25" s="316"/>
      <c r="J25" s="30"/>
      <c r="K25" s="30"/>
      <c r="L25" s="251" t="str">
        <f t="shared" ref="L25:L32" si="2">IF(I25=TRUE,IF(E25="－","",IF(E25&gt;1,A25&amp;E25&amp;"p",A25)),"")</f>
        <v/>
      </c>
    </row>
    <row r="26" spans="1:12" ht="21" customHeight="1">
      <c r="A26" s="228" t="s">
        <v>361</v>
      </c>
      <c r="B26" s="322" t="str">
        <f>IF(I26=TRUE,"取り組み内容について簡潔にご記載ください。(140字以内)","")</f>
        <v/>
      </c>
      <c r="C26" s="323"/>
      <c r="D26" s="324"/>
      <c r="E26" s="42" t="str">
        <f>IF(I26=TRUE,J26,"")</f>
        <v/>
      </c>
      <c r="F26" s="82"/>
      <c r="G26" s="317"/>
      <c r="H26" s="318"/>
      <c r="I26" s="246" t="b">
        <v>0</v>
      </c>
      <c r="J26" s="30">
        <v>1</v>
      </c>
      <c r="K26" s="30"/>
      <c r="L26" s="251" t="str">
        <f t="shared" si="2"/>
        <v/>
      </c>
    </row>
    <row r="27" spans="1:12" ht="21" customHeight="1">
      <c r="A27" s="229" t="s">
        <v>361</v>
      </c>
      <c r="B27" s="325"/>
      <c r="C27" s="326"/>
      <c r="D27" s="327"/>
      <c r="E27" s="43"/>
      <c r="F27" s="82"/>
      <c r="G27" s="319"/>
      <c r="H27" s="320"/>
      <c r="J27" s="30"/>
      <c r="K27" s="30"/>
      <c r="L27" s="251" t="str">
        <f t="shared" si="2"/>
        <v/>
      </c>
    </row>
    <row r="28" spans="1:12" ht="21" customHeight="1">
      <c r="A28" s="227" t="s">
        <v>40</v>
      </c>
      <c r="B28" s="350" t="s">
        <v>293</v>
      </c>
      <c r="C28" s="351"/>
      <c r="D28" s="360"/>
      <c r="E28" s="41"/>
      <c r="F28" s="81"/>
      <c r="G28" s="315" t="s">
        <v>57</v>
      </c>
      <c r="H28" s="316"/>
      <c r="J28" s="30"/>
      <c r="K28" s="30"/>
      <c r="L28" s="251" t="str">
        <f t="shared" si="2"/>
        <v/>
      </c>
    </row>
    <row r="29" spans="1:12" ht="21" customHeight="1">
      <c r="A29" s="228" t="s">
        <v>362</v>
      </c>
      <c r="B29" s="322" t="str">
        <f>IF(I29=TRUE,"取り組み内容について簡潔にご記載ください。(140字以内)","")</f>
        <v/>
      </c>
      <c r="C29" s="323"/>
      <c r="D29" s="324"/>
      <c r="E29" s="42" t="str">
        <f>IF(I29=TRUE,J29,"")</f>
        <v/>
      </c>
      <c r="F29" s="82"/>
      <c r="G29" s="317"/>
      <c r="H29" s="318"/>
      <c r="I29" s="265" t="b">
        <v>0</v>
      </c>
      <c r="J29" s="30">
        <v>1</v>
      </c>
      <c r="K29" s="30"/>
      <c r="L29" s="251" t="str">
        <f t="shared" si="2"/>
        <v/>
      </c>
    </row>
    <row r="30" spans="1:12" ht="21" customHeight="1">
      <c r="A30" s="229" t="s">
        <v>362</v>
      </c>
      <c r="B30" s="325"/>
      <c r="C30" s="326"/>
      <c r="D30" s="327"/>
      <c r="E30" s="43"/>
      <c r="F30" s="83"/>
      <c r="G30" s="319"/>
      <c r="H30" s="320"/>
      <c r="J30" s="30"/>
      <c r="K30" s="30"/>
      <c r="L30" s="251" t="str">
        <f t="shared" si="2"/>
        <v/>
      </c>
    </row>
    <row r="31" spans="1:12" ht="21" customHeight="1">
      <c r="A31" s="227" t="s">
        <v>41</v>
      </c>
      <c r="B31" s="328" t="s">
        <v>293</v>
      </c>
      <c r="C31" s="329"/>
      <c r="D31" s="330"/>
      <c r="E31" s="41"/>
      <c r="F31" s="81"/>
      <c r="G31" s="315" t="s">
        <v>57</v>
      </c>
      <c r="H31" s="316"/>
      <c r="J31" s="30"/>
      <c r="K31" s="30"/>
      <c r="L31" s="251" t="str">
        <f t="shared" si="2"/>
        <v/>
      </c>
    </row>
    <row r="32" spans="1:12" ht="21" customHeight="1">
      <c r="A32" s="228" t="s">
        <v>363</v>
      </c>
      <c r="B32" s="322" t="str">
        <f>IF(I32=TRUE,"取り組み内容について簡潔にご記載ください。(140字以内)","")</f>
        <v/>
      </c>
      <c r="C32" s="323"/>
      <c r="D32" s="324"/>
      <c r="E32" s="42" t="str">
        <f>IF(I32=TRUE,J32,"")</f>
        <v/>
      </c>
      <c r="F32" s="82"/>
      <c r="G32" s="317"/>
      <c r="H32" s="318"/>
      <c r="I32" s="265" t="b">
        <v>0</v>
      </c>
      <c r="J32" s="30">
        <v>1</v>
      </c>
      <c r="K32" s="30"/>
      <c r="L32" s="251" t="str">
        <f t="shared" si="2"/>
        <v/>
      </c>
    </row>
    <row r="33" spans="1:14" ht="21" customHeight="1" thickBot="1">
      <c r="A33" s="229" t="s">
        <v>363</v>
      </c>
      <c r="B33" s="325"/>
      <c r="C33" s="326"/>
      <c r="D33" s="327"/>
      <c r="E33" s="43"/>
      <c r="F33" s="85"/>
      <c r="G33" s="331"/>
      <c r="H33" s="332"/>
      <c r="I33" s="251"/>
      <c r="J33" s="30"/>
      <c r="K33" s="30"/>
      <c r="L33" s="251" t="str">
        <f>IF(I33=TRUE,IF(E33="－","",IF(E33&gt;1,A33&amp;E33&amp;"p",A33)),"")</f>
        <v/>
      </c>
    </row>
    <row r="34" spans="1:14">
      <c r="A34" s="44"/>
      <c r="B34" s="61"/>
      <c r="D34" s="24"/>
      <c r="E34" s="45"/>
      <c r="F34" s="25"/>
      <c r="G34" s="12"/>
      <c r="I34" s="261"/>
      <c r="J34" s="30"/>
      <c r="K34" s="30"/>
    </row>
    <row r="35" spans="1:14" ht="20.149999999999999" customHeight="1">
      <c r="A35" s="321" t="s">
        <v>331</v>
      </c>
      <c r="B35" s="321"/>
      <c r="C35" s="321"/>
      <c r="D35" s="321"/>
      <c r="E35" s="321"/>
      <c r="F35" s="321"/>
      <c r="G35" s="321"/>
      <c r="H35" s="321"/>
      <c r="J35" s="30"/>
      <c r="K35" s="30"/>
      <c r="N35" s="2"/>
    </row>
    <row r="36" spans="1:14" ht="20.149999999999999" customHeight="1">
      <c r="A36" s="321"/>
      <c r="B36" s="321"/>
      <c r="C36" s="321"/>
      <c r="D36" s="321"/>
      <c r="E36" s="321"/>
      <c r="F36" s="321"/>
      <c r="G36" s="321"/>
      <c r="H36" s="321"/>
      <c r="J36" s="30"/>
      <c r="K36" s="30"/>
      <c r="N36" s="2"/>
    </row>
    <row r="37" spans="1:14" ht="20.149999999999999" customHeight="1">
      <c r="A37" s="321" t="s">
        <v>313</v>
      </c>
      <c r="B37" s="321"/>
      <c r="C37" s="321"/>
      <c r="D37" s="321"/>
      <c r="E37" s="321"/>
      <c r="F37" s="321"/>
      <c r="G37" s="321"/>
      <c r="H37" s="321"/>
      <c r="J37" s="30"/>
      <c r="K37" s="30"/>
      <c r="N37" s="2"/>
    </row>
    <row r="38" spans="1:14" ht="20.149999999999999" customHeight="1">
      <c r="A38" s="321"/>
      <c r="B38" s="321"/>
      <c r="C38" s="321"/>
      <c r="D38" s="321"/>
      <c r="E38" s="321"/>
      <c r="F38" s="321"/>
      <c r="G38" s="321"/>
      <c r="H38" s="321"/>
      <c r="J38" s="266"/>
      <c r="N38" s="2"/>
    </row>
    <row r="39" spans="1:14" ht="19.5" customHeight="1">
      <c r="A39" s="321" t="s">
        <v>403</v>
      </c>
      <c r="B39" s="321"/>
      <c r="C39" s="321"/>
      <c r="D39" s="321"/>
      <c r="E39" s="321"/>
      <c r="F39" s="321"/>
      <c r="G39" s="321"/>
      <c r="H39" s="321"/>
      <c r="N39" s="2"/>
    </row>
    <row r="40" spans="1:14" ht="19.5" customHeight="1">
      <c r="A40" s="321"/>
      <c r="B40" s="321"/>
      <c r="C40" s="321"/>
      <c r="D40" s="321"/>
      <c r="E40" s="321"/>
      <c r="F40" s="321"/>
      <c r="G40" s="321"/>
      <c r="H40" s="321"/>
      <c r="N40" s="2"/>
    </row>
    <row r="41" spans="1:14" ht="20.149999999999999" customHeight="1">
      <c r="A41" s="252"/>
      <c r="B41" s="252"/>
      <c r="C41" s="252"/>
      <c r="D41" s="252"/>
      <c r="E41" s="252"/>
      <c r="F41" s="252"/>
      <c r="G41" s="252"/>
      <c r="H41" s="253" t="s">
        <v>61</v>
      </c>
      <c r="J41" s="266"/>
    </row>
    <row r="42" spans="1:14" ht="20.149999999999999" customHeight="1">
      <c r="A42" s="252"/>
      <c r="B42" s="252"/>
      <c r="C42" s="252"/>
      <c r="D42" s="252"/>
      <c r="E42" s="252"/>
      <c r="F42" s="252"/>
      <c r="G42" s="252"/>
      <c r="H42" s="252"/>
      <c r="J42" s="266"/>
    </row>
    <row r="43" spans="1:14">
      <c r="A43" s="46"/>
    </row>
  </sheetData>
  <sheetProtection selectLockedCells="1"/>
  <mergeCells count="29">
    <mergeCell ref="A37:H38"/>
    <mergeCell ref="A39:H40"/>
    <mergeCell ref="B4:D6"/>
    <mergeCell ref="B16:D18"/>
    <mergeCell ref="B10:D12"/>
    <mergeCell ref="B19:D21"/>
    <mergeCell ref="G16:H18"/>
    <mergeCell ref="G10:H12"/>
    <mergeCell ref="G19:H21"/>
    <mergeCell ref="B28:D28"/>
    <mergeCell ref="G28:H30"/>
    <mergeCell ref="B22:D24"/>
    <mergeCell ref="G4:H5"/>
    <mergeCell ref="B31:D31"/>
    <mergeCell ref="A35:H36"/>
    <mergeCell ref="G31:H33"/>
    <mergeCell ref="B25:D25"/>
    <mergeCell ref="G25:H27"/>
    <mergeCell ref="B26:D27"/>
    <mergeCell ref="B29:D30"/>
    <mergeCell ref="B32:D33"/>
    <mergeCell ref="B13:D15"/>
    <mergeCell ref="G3:H3"/>
    <mergeCell ref="B3:D3"/>
    <mergeCell ref="G22:H24"/>
    <mergeCell ref="E4:E6"/>
    <mergeCell ref="B7:D9"/>
    <mergeCell ref="G7:H9"/>
    <mergeCell ref="G13:H14"/>
  </mergeCells>
  <phoneticPr fontId="1"/>
  <conditionalFormatting sqref="B26:D27">
    <cfRule type="containsText" dxfId="40" priority="4" operator="containsText" text="140字以内">
      <formula>NOT(ISERROR(SEARCH("140字以内",B26)))</formula>
    </cfRule>
  </conditionalFormatting>
  <conditionalFormatting sqref="B29:D30">
    <cfRule type="containsText" dxfId="39" priority="3" operator="containsText" text="140字以内">
      <formula>NOT(ISERROR(SEARCH("140字以内",B29)))</formula>
    </cfRule>
  </conditionalFormatting>
  <conditionalFormatting sqref="B32:D33">
    <cfRule type="containsText" dxfId="38" priority="2" operator="containsText" text="140字以内">
      <formula>NOT(ISERROR(SEARCH("140字以内",B32)))</formula>
    </cfRule>
  </conditionalFormatting>
  <conditionalFormatting sqref="E4">
    <cfRule type="containsText" dxfId="37" priority="1" operator="containsText" text="必須">
      <formula>NOT(ISERROR(SEARCH("必須",E4)))</formula>
    </cfRule>
  </conditionalFormatting>
  <hyperlinks>
    <hyperlink ref="H41" location="'4-2コミュニケーション'!A1" display="↑上へ" xr:uid="{00000000-0004-0000-0200-000000000000}"/>
  </hyperlinks>
  <pageMargins left="0.51181102362204722" right="0.51181102362204722" top="0.74803149606299213" bottom="0.35433070866141736" header="0.31496062992125984" footer="0.31496062992125984"/>
  <pageSetup paperSize="9" scale="99" fitToHeight="0" orientation="portrait" r:id="rId1"/>
  <headerFooter>
    <oddHeader>&amp;L付属証明書　3ページ&amp;R501V2</oddHead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ltText="はい">
                <anchor moveWithCells="1">
                  <from>
                    <xdr:col>5</xdr:col>
                    <xdr:colOff>38100</xdr:colOff>
                    <xdr:row>4</xdr:row>
                    <xdr:rowOff>0</xdr:rowOff>
                  </from>
                  <to>
                    <xdr:col>6</xdr:col>
                    <xdr:colOff>0</xdr:colOff>
                    <xdr:row>5</xdr:row>
                    <xdr:rowOff>0</xdr:rowOff>
                  </to>
                </anchor>
              </controlPr>
            </control>
          </mc:Choice>
        </mc:AlternateContent>
        <mc:AlternateContent xmlns:mc="http://schemas.openxmlformats.org/markup-compatibility/2006">
          <mc:Choice Requires="x14">
            <control shapeId="67598" r:id="rId5" name="Check Box 14">
              <controlPr defaultSize="0" autoFill="0" autoLine="0" autoPict="0" altText="はい">
                <anchor moveWithCells="1">
                  <from>
                    <xdr:col>5</xdr:col>
                    <xdr:colOff>38100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67613" r:id="rId6" name="Check Box 29">
              <controlPr defaultSize="0" autoFill="0" autoLine="0" autoPict="0" altText="はい">
                <anchor moveWithCells="1">
                  <from>
                    <xdr:col>5</xdr:col>
                    <xdr:colOff>38100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67614" r:id="rId7" name="Check Box 30">
              <controlPr defaultSize="0" autoFill="0" autoLine="0" autoPict="0" altText="はい">
                <anchor moveWithCells="1">
                  <from>
                    <xdr:col>5</xdr:col>
                    <xdr:colOff>38100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67615" r:id="rId8" name="Check Box 31">
              <controlPr defaultSize="0" autoFill="0" autoLine="0" autoPict="0" altText="はい">
                <anchor moveWithCells="1">
                  <from>
                    <xdr:col>5</xdr:col>
                    <xdr:colOff>38100</xdr:colOff>
                    <xdr:row>19</xdr:row>
                    <xdr:rowOff>0</xdr:rowOff>
                  </from>
                  <to>
                    <xdr:col>6</xdr:col>
                    <xdr:colOff>0</xdr:colOff>
                    <xdr:row>19</xdr:row>
                    <xdr:rowOff>266700</xdr:rowOff>
                  </to>
                </anchor>
              </controlPr>
            </control>
          </mc:Choice>
        </mc:AlternateContent>
        <mc:AlternateContent xmlns:mc="http://schemas.openxmlformats.org/markup-compatibility/2006">
          <mc:Choice Requires="x14">
            <control shapeId="67616" r:id="rId9" name="Check Box 32">
              <controlPr defaultSize="0" autoFill="0" autoLine="0" autoPict="0" altText="はい">
                <anchor moveWithCells="1">
                  <from>
                    <xdr:col>5</xdr:col>
                    <xdr:colOff>38100</xdr:colOff>
                    <xdr:row>7</xdr:row>
                    <xdr:rowOff>0</xdr:rowOff>
                  </from>
                  <to>
                    <xdr:col>6</xdr:col>
                    <xdr:colOff>0</xdr:colOff>
                    <xdr:row>7</xdr:row>
                    <xdr:rowOff>260350</xdr:rowOff>
                  </to>
                </anchor>
              </controlPr>
            </control>
          </mc:Choice>
        </mc:AlternateContent>
        <mc:AlternateContent xmlns:mc="http://schemas.openxmlformats.org/markup-compatibility/2006">
          <mc:Choice Requires="x14">
            <control shapeId="67618" r:id="rId10" name="Check Box 34">
              <controlPr defaultSize="0" autoFill="0" autoLine="0" autoPict="0" altText="はい">
                <anchor moveWithCells="1">
                  <from>
                    <xdr:col>5</xdr:col>
                    <xdr:colOff>38100</xdr:colOff>
                    <xdr:row>7</xdr:row>
                    <xdr:rowOff>0</xdr:rowOff>
                  </from>
                  <to>
                    <xdr:col>6</xdr:col>
                    <xdr:colOff>0</xdr:colOff>
                    <xdr:row>7</xdr:row>
                    <xdr:rowOff>266700</xdr:rowOff>
                  </to>
                </anchor>
              </controlPr>
            </control>
          </mc:Choice>
        </mc:AlternateContent>
        <mc:AlternateContent xmlns:mc="http://schemas.openxmlformats.org/markup-compatibility/2006">
          <mc:Choice Requires="x14">
            <control shapeId="67622" r:id="rId11" name="Check Box 38">
              <controlPr defaultSize="0" autoFill="0" autoLine="0" autoPict="0" altText="はい">
                <anchor moveWithCells="1">
                  <from>
                    <xdr:col>5</xdr:col>
                    <xdr:colOff>38100</xdr:colOff>
                    <xdr:row>13</xdr:row>
                    <xdr:rowOff>0</xdr:rowOff>
                  </from>
                  <to>
                    <xdr:col>6</xdr:col>
                    <xdr:colOff>0</xdr:colOff>
                    <xdr:row>13</xdr:row>
                    <xdr:rowOff>266700</xdr:rowOff>
                  </to>
                </anchor>
              </controlPr>
            </control>
          </mc:Choice>
        </mc:AlternateContent>
        <mc:AlternateContent xmlns:mc="http://schemas.openxmlformats.org/markup-compatibility/2006">
          <mc:Choice Requires="x14">
            <control shapeId="67623" r:id="rId12" name="Check Box 39">
              <controlPr defaultSize="0" autoFill="0" autoLine="0" autoPict="0" altText="はい">
                <anchor moveWithCells="1">
                  <from>
                    <xdr:col>5</xdr:col>
                    <xdr:colOff>38100</xdr:colOff>
                    <xdr:row>25</xdr:row>
                    <xdr:rowOff>0</xdr:rowOff>
                  </from>
                  <to>
                    <xdr:col>6</xdr:col>
                    <xdr:colOff>0</xdr:colOff>
                    <xdr:row>25</xdr:row>
                    <xdr:rowOff>260350</xdr:rowOff>
                  </to>
                </anchor>
              </controlPr>
            </control>
          </mc:Choice>
        </mc:AlternateContent>
        <mc:AlternateContent xmlns:mc="http://schemas.openxmlformats.org/markup-compatibility/2006">
          <mc:Choice Requires="x14">
            <control shapeId="67624" r:id="rId13" name="Check Box 40">
              <controlPr defaultSize="0" autoFill="0" autoLine="0" autoPict="0" altText="はい">
                <anchor moveWithCells="1">
                  <from>
                    <xdr:col>5</xdr:col>
                    <xdr:colOff>38100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67625" r:id="rId14" name="Check Box 41">
              <controlPr defaultSize="0" autoFill="0" autoLine="0" autoPict="0" altText="はい">
                <anchor moveWithCells="1">
                  <from>
                    <xdr:col>5</xdr:col>
                    <xdr:colOff>38100</xdr:colOff>
                    <xdr:row>31</xdr:row>
                    <xdr:rowOff>0</xdr:rowOff>
                  </from>
                  <to>
                    <xdr:col>6</xdr:col>
                    <xdr:colOff>0</xdr:colOff>
                    <xdr:row>31</xdr:row>
                    <xdr:rowOff>266700</xdr:rowOff>
                  </to>
                </anchor>
              </controlPr>
            </control>
          </mc:Choice>
        </mc:AlternateContent>
        <mc:AlternateContent xmlns:mc="http://schemas.openxmlformats.org/markup-compatibility/2006">
          <mc:Choice Requires="x14">
            <control shapeId="67626" r:id="rId15" name="Check Box 42">
              <controlPr defaultSize="0" autoFill="0" autoLine="0" autoPict="0" altText="はい">
                <anchor moveWithCells="1">
                  <from>
                    <xdr:col>6</xdr:col>
                    <xdr:colOff>38100</xdr:colOff>
                    <xdr:row>26</xdr:row>
                    <xdr:rowOff>6350</xdr:rowOff>
                  </from>
                  <to>
                    <xdr:col>8</xdr:col>
                    <xdr:colOff>0</xdr:colOff>
                    <xdr:row>27</xdr:row>
                    <xdr:rowOff>6350</xdr:rowOff>
                  </to>
                </anchor>
              </controlPr>
            </control>
          </mc:Choice>
        </mc:AlternateContent>
        <mc:AlternateContent xmlns:mc="http://schemas.openxmlformats.org/markup-compatibility/2006">
          <mc:Choice Requires="x14">
            <control shapeId="67627" r:id="rId16" name="Check Box 43">
              <controlPr defaultSize="0" autoFill="0" autoLine="0" autoPict="0" altText="はい">
                <anchor moveWithCells="1">
                  <from>
                    <xdr:col>6</xdr:col>
                    <xdr:colOff>38100</xdr:colOff>
                    <xdr:row>29</xdr:row>
                    <xdr:rowOff>6350</xdr:rowOff>
                  </from>
                  <to>
                    <xdr:col>7</xdr:col>
                    <xdr:colOff>742950</xdr:colOff>
                    <xdr:row>30</xdr:row>
                    <xdr:rowOff>6350</xdr:rowOff>
                  </to>
                </anchor>
              </controlPr>
            </control>
          </mc:Choice>
        </mc:AlternateContent>
        <mc:AlternateContent xmlns:mc="http://schemas.openxmlformats.org/markup-compatibility/2006">
          <mc:Choice Requires="x14">
            <control shapeId="67628" r:id="rId17" name="Check Box 44">
              <controlPr defaultSize="0" autoFill="0" autoLine="0" autoPict="0" altText="はい">
                <anchor moveWithCells="1">
                  <from>
                    <xdr:col>6</xdr:col>
                    <xdr:colOff>38100</xdr:colOff>
                    <xdr:row>32</xdr:row>
                    <xdr:rowOff>0</xdr:rowOff>
                  </from>
                  <to>
                    <xdr:col>7</xdr:col>
                    <xdr:colOff>742950</xdr:colOff>
                    <xdr:row>33</xdr:row>
                    <xdr:rowOff>0</xdr:rowOff>
                  </to>
                </anchor>
              </controlPr>
            </control>
          </mc:Choice>
        </mc:AlternateContent>
        <mc:AlternateContent xmlns:mc="http://schemas.openxmlformats.org/markup-compatibility/2006">
          <mc:Choice Requires="x14">
            <control shapeId="67636" r:id="rId18" name="Check Box 52">
              <controlPr defaultSize="0" autoFill="0" autoLine="0" autoPict="0" altText="はい">
                <anchor moveWithCells="1">
                  <from>
                    <xdr:col>6</xdr:col>
                    <xdr:colOff>38100</xdr:colOff>
                    <xdr:row>17</xdr:row>
                    <xdr:rowOff>0</xdr:rowOff>
                  </from>
                  <to>
                    <xdr:col>7</xdr:col>
                    <xdr:colOff>742950</xdr:colOff>
                    <xdr:row>17</xdr:row>
                    <xdr:rowOff>266700</xdr:rowOff>
                  </to>
                </anchor>
              </controlPr>
            </control>
          </mc:Choice>
        </mc:AlternateContent>
        <mc:AlternateContent xmlns:mc="http://schemas.openxmlformats.org/markup-compatibility/2006">
          <mc:Choice Requires="x14">
            <control shapeId="67637" r:id="rId19" name="Check Box 53">
              <controlPr defaultSize="0" autoFill="0" autoLine="0" autoPict="0" altText="はい">
                <anchor moveWithCells="1">
                  <from>
                    <xdr:col>6</xdr:col>
                    <xdr:colOff>38100</xdr:colOff>
                    <xdr:row>11</xdr:row>
                    <xdr:rowOff>0</xdr:rowOff>
                  </from>
                  <to>
                    <xdr:col>7</xdr:col>
                    <xdr:colOff>742950</xdr:colOff>
                    <xdr:row>11</xdr:row>
                    <xdr:rowOff>266700</xdr:rowOff>
                  </to>
                </anchor>
              </controlPr>
            </control>
          </mc:Choice>
        </mc:AlternateContent>
        <mc:AlternateContent xmlns:mc="http://schemas.openxmlformats.org/markup-compatibility/2006">
          <mc:Choice Requires="x14">
            <control shapeId="67638" r:id="rId20" name="Check Box 54">
              <controlPr defaultSize="0" autoFill="0" autoLine="0" autoPict="0" altText="はい">
                <anchor moveWithCells="1">
                  <from>
                    <xdr:col>6</xdr:col>
                    <xdr:colOff>38100</xdr:colOff>
                    <xdr:row>20</xdr:row>
                    <xdr:rowOff>0</xdr:rowOff>
                  </from>
                  <to>
                    <xdr:col>7</xdr:col>
                    <xdr:colOff>742950</xdr:colOff>
                    <xdr:row>21</xdr:row>
                    <xdr:rowOff>0</xdr:rowOff>
                  </to>
                </anchor>
              </controlPr>
            </control>
          </mc:Choice>
        </mc:AlternateContent>
        <mc:AlternateContent xmlns:mc="http://schemas.openxmlformats.org/markup-compatibility/2006">
          <mc:Choice Requires="x14">
            <control shapeId="67639" r:id="rId21" name="Check Box 55">
              <controlPr defaultSize="0" autoFill="0" autoLine="0" autoPict="0" altText="はい">
                <anchor moveWithCells="1">
                  <from>
                    <xdr:col>6</xdr:col>
                    <xdr:colOff>38100</xdr:colOff>
                    <xdr:row>23</xdr:row>
                    <xdr:rowOff>0</xdr:rowOff>
                  </from>
                  <to>
                    <xdr:col>7</xdr:col>
                    <xdr:colOff>742950</xdr:colOff>
                    <xdr:row>23</xdr:row>
                    <xdr:rowOff>266700</xdr:rowOff>
                  </to>
                </anchor>
              </controlPr>
            </control>
          </mc:Choice>
        </mc:AlternateContent>
        <mc:AlternateContent xmlns:mc="http://schemas.openxmlformats.org/markup-compatibility/2006">
          <mc:Choice Requires="x14">
            <control shapeId="67640" r:id="rId22" name="Check Box 56">
              <controlPr defaultSize="0" autoFill="0" autoLine="0" autoPict="0" altText="はい">
                <anchor moveWithCells="1">
                  <from>
                    <xdr:col>6</xdr:col>
                    <xdr:colOff>38100</xdr:colOff>
                    <xdr:row>14</xdr:row>
                    <xdr:rowOff>0</xdr:rowOff>
                  </from>
                  <to>
                    <xdr:col>7</xdr:col>
                    <xdr:colOff>742950</xdr:colOff>
                    <xdr:row>15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2"/>
  <sheetViews>
    <sheetView view="pageBreakPreview" zoomScaleNormal="100" zoomScaleSheetLayoutView="100" workbookViewId="0"/>
  </sheetViews>
  <sheetFormatPr defaultColWidth="9" defaultRowHeight="13"/>
  <cols>
    <col min="1" max="1" width="5.6328125" style="2" customWidth="1"/>
    <col min="2" max="3" width="15.6328125" style="2" customWidth="1"/>
    <col min="4" max="4" width="15.6328125" style="3" customWidth="1"/>
    <col min="5" max="5" width="10.6328125" style="3" customWidth="1"/>
    <col min="6" max="8" width="10.6328125" style="2" customWidth="1"/>
    <col min="9" max="9" width="10.7265625" style="246" customWidth="1"/>
    <col min="10" max="10" width="9" style="260" customWidth="1"/>
    <col min="11" max="15" width="9" style="251"/>
    <col min="16" max="16384" width="9" style="2"/>
  </cols>
  <sheetData>
    <row r="1" spans="1:12" ht="21" customHeight="1">
      <c r="A1" s="21" t="s">
        <v>419</v>
      </c>
      <c r="D1" s="22"/>
      <c r="E1" s="23"/>
      <c r="F1" s="12"/>
      <c r="G1" s="12"/>
      <c r="I1" s="261"/>
    </row>
    <row r="2" spans="1:12" ht="21" customHeight="1">
      <c r="D2" s="24"/>
      <c r="E2" s="126">
        <f>SUM(E4:E34)</f>
        <v>0</v>
      </c>
      <c r="F2" s="25" t="s">
        <v>26</v>
      </c>
      <c r="G2" s="12"/>
      <c r="I2" s="261"/>
      <c r="J2" s="262"/>
      <c r="L2" s="251" t="s">
        <v>343</v>
      </c>
    </row>
    <row r="3" spans="1:12" ht="21" customHeight="1" thickBot="1">
      <c r="A3" s="26" t="s">
        <v>1</v>
      </c>
      <c r="B3" s="292" t="s">
        <v>45</v>
      </c>
      <c r="C3" s="342"/>
      <c r="D3" s="343"/>
      <c r="E3" s="27" t="s">
        <v>22</v>
      </c>
      <c r="F3" s="144" t="s">
        <v>294</v>
      </c>
      <c r="G3" s="344" t="s">
        <v>295</v>
      </c>
      <c r="H3" s="345"/>
      <c r="I3" s="263" t="s">
        <v>21</v>
      </c>
      <c r="J3" s="264" t="s">
        <v>22</v>
      </c>
      <c r="L3" s="251" t="str">
        <f>CONCATENATE(L4, L5,L6,L7,L8,L9,L10,L11,L12,L13,L14,L15,L16,L17,L18,L20,L21,L22,L23,L24,L25,L26,L27,L28,L29,L30,L31,L32,L33,L34)</f>
        <v/>
      </c>
    </row>
    <row r="4" spans="1:12" ht="21" customHeight="1">
      <c r="A4" s="29" t="s">
        <v>364</v>
      </c>
      <c r="B4" s="333" t="s">
        <v>272</v>
      </c>
      <c r="C4" s="334"/>
      <c r="D4" s="335"/>
      <c r="E4" s="357" t="str">
        <f>IF(I5=TRUE,"適合","必須")</f>
        <v>必須</v>
      </c>
      <c r="F4" s="86"/>
      <c r="G4" s="346" t="s">
        <v>329</v>
      </c>
      <c r="H4" s="347"/>
      <c r="J4" s="262"/>
    </row>
    <row r="5" spans="1:12" ht="21" customHeight="1">
      <c r="A5" s="223" t="s">
        <v>364</v>
      </c>
      <c r="B5" s="336"/>
      <c r="C5" s="337"/>
      <c r="D5" s="338"/>
      <c r="E5" s="358"/>
      <c r="F5" s="76"/>
      <c r="G5" s="317"/>
      <c r="H5" s="318"/>
      <c r="I5" s="265" t="b">
        <v>0</v>
      </c>
      <c r="J5" s="30">
        <v>1</v>
      </c>
      <c r="K5" s="30"/>
    </row>
    <row r="6" spans="1:12" ht="21" customHeight="1">
      <c r="A6" s="223" t="s">
        <v>364</v>
      </c>
      <c r="B6" s="339"/>
      <c r="C6" s="340"/>
      <c r="D6" s="341"/>
      <c r="E6" s="359"/>
      <c r="F6" s="77"/>
      <c r="G6" s="91"/>
      <c r="H6" s="128"/>
      <c r="I6" s="265"/>
      <c r="J6" s="268"/>
      <c r="K6" s="30"/>
    </row>
    <row r="7" spans="1:12" ht="21" customHeight="1">
      <c r="A7" s="29" t="s">
        <v>366</v>
      </c>
      <c r="B7" s="389" t="s">
        <v>320</v>
      </c>
      <c r="C7" s="390"/>
      <c r="D7" s="391"/>
      <c r="E7" s="32"/>
      <c r="F7" s="84"/>
      <c r="G7" s="315" t="s">
        <v>321</v>
      </c>
      <c r="H7" s="316"/>
      <c r="J7" s="30"/>
      <c r="L7" s="251" t="str">
        <f>IF(I7=TRUE,IF(E7="－","",IF(E7&gt;1,A7&amp;E7&amp;"p",A7)),"")</f>
        <v/>
      </c>
    </row>
    <row r="8" spans="1:12" ht="21" customHeight="1">
      <c r="A8" s="223" t="s">
        <v>366</v>
      </c>
      <c r="B8" s="392"/>
      <c r="C8" s="393"/>
      <c r="D8" s="394"/>
      <c r="E8" s="129" t="str">
        <f>IF(I8=TRUE,J8,"")</f>
        <v/>
      </c>
      <c r="F8" s="73"/>
      <c r="G8" s="381"/>
      <c r="H8" s="382"/>
      <c r="I8" s="265" t="b">
        <v>0</v>
      </c>
      <c r="J8" s="30">
        <v>1</v>
      </c>
      <c r="L8" s="251" t="str">
        <f>IF(I8=TRUE,IF(E8="－","",IF(E8&gt;1,A8&amp;E8&amp;"p",A8)),"")</f>
        <v/>
      </c>
    </row>
    <row r="9" spans="1:12" ht="21" customHeight="1">
      <c r="A9" s="223" t="s">
        <v>366</v>
      </c>
      <c r="B9" s="395"/>
      <c r="C9" s="396"/>
      <c r="D9" s="397"/>
      <c r="E9" s="34"/>
      <c r="F9" s="148"/>
      <c r="G9" s="383"/>
      <c r="H9" s="384"/>
      <c r="J9" s="30"/>
      <c r="L9" s="251" t="str">
        <f>IF(I9=TRUE,IF(E9="－","",IF(E9&gt;1,A9&amp;E9&amp;"p",A9)),"")</f>
        <v/>
      </c>
    </row>
    <row r="10" spans="1:12" ht="21" customHeight="1">
      <c r="A10" s="29" t="s">
        <v>368</v>
      </c>
      <c r="B10" s="389" t="s">
        <v>318</v>
      </c>
      <c r="C10" s="390"/>
      <c r="D10" s="391"/>
      <c r="E10" s="357" t="str">
        <f>IF(I11=TRUE,J11,"")</f>
        <v/>
      </c>
      <c r="F10" s="84"/>
      <c r="G10" s="315" t="s">
        <v>60</v>
      </c>
      <c r="H10" s="316"/>
      <c r="J10" s="30"/>
      <c r="L10" s="251" t="str">
        <f t="shared" ref="L10:L22" si="0">IF(I10=TRUE,IF(E10="－","",IF(E10&gt;1,A10&amp;E10&amp;"p",A10)),"")</f>
        <v/>
      </c>
    </row>
    <row r="11" spans="1:12" ht="21" customHeight="1">
      <c r="A11" s="223" t="s">
        <v>368</v>
      </c>
      <c r="B11" s="392"/>
      <c r="C11" s="393"/>
      <c r="D11" s="394"/>
      <c r="E11" s="359"/>
      <c r="F11" s="73"/>
      <c r="G11" s="381"/>
      <c r="H11" s="382"/>
      <c r="I11" s="265" t="b">
        <v>0</v>
      </c>
      <c r="J11" s="30">
        <v>1</v>
      </c>
      <c r="L11" s="251" t="str">
        <f t="shared" si="0"/>
        <v/>
      </c>
    </row>
    <row r="12" spans="1:12" ht="21" customHeight="1">
      <c r="A12" s="29" t="s">
        <v>370</v>
      </c>
      <c r="B12" s="389" t="s">
        <v>276</v>
      </c>
      <c r="C12" s="390"/>
      <c r="D12" s="391"/>
      <c r="E12" s="357" t="str">
        <f>IF(I13=TRUE,J13,"")</f>
        <v/>
      </c>
      <c r="F12" s="84"/>
      <c r="G12" s="315" t="s">
        <v>60</v>
      </c>
      <c r="H12" s="316"/>
      <c r="J12" s="30"/>
      <c r="L12" s="251" t="str">
        <f t="shared" si="0"/>
        <v/>
      </c>
    </row>
    <row r="13" spans="1:12" ht="21" customHeight="1">
      <c r="A13" s="223" t="s">
        <v>370</v>
      </c>
      <c r="B13" s="392"/>
      <c r="C13" s="393"/>
      <c r="D13" s="394"/>
      <c r="E13" s="359"/>
      <c r="F13" s="73"/>
      <c r="G13" s="381"/>
      <c r="H13" s="382"/>
      <c r="I13" s="265" t="b">
        <v>0</v>
      </c>
      <c r="J13" s="30">
        <v>1</v>
      </c>
      <c r="L13" s="251" t="str">
        <f t="shared" si="0"/>
        <v/>
      </c>
    </row>
    <row r="14" spans="1:12" ht="21" customHeight="1">
      <c r="A14" s="29" t="s">
        <v>372</v>
      </c>
      <c r="B14" s="389" t="s">
        <v>319</v>
      </c>
      <c r="C14" s="390"/>
      <c r="D14" s="413"/>
      <c r="E14" s="357" t="str">
        <f>IF(I15=TRUE,J15,"")</f>
        <v/>
      </c>
      <c r="F14" s="84"/>
      <c r="G14" s="315" t="s">
        <v>60</v>
      </c>
      <c r="H14" s="316"/>
      <c r="J14" s="30"/>
      <c r="L14" s="251" t="str">
        <f t="shared" si="0"/>
        <v/>
      </c>
    </row>
    <row r="15" spans="1:12" ht="21" customHeight="1">
      <c r="A15" s="223" t="s">
        <v>372</v>
      </c>
      <c r="B15" s="392"/>
      <c r="C15" s="393"/>
      <c r="D15" s="414"/>
      <c r="E15" s="359"/>
      <c r="F15" s="73"/>
      <c r="G15" s="381"/>
      <c r="H15" s="382"/>
      <c r="I15" s="265" t="b">
        <v>0</v>
      </c>
      <c r="J15" s="30">
        <v>1</v>
      </c>
      <c r="L15" s="251" t="str">
        <f t="shared" si="0"/>
        <v/>
      </c>
    </row>
    <row r="16" spans="1:12" ht="21" customHeight="1">
      <c r="A16" s="29" t="s">
        <v>374</v>
      </c>
      <c r="B16" s="406" t="s">
        <v>274</v>
      </c>
      <c r="C16" s="407"/>
      <c r="D16" s="408"/>
      <c r="E16" s="357" t="str">
        <f>IF(AND(J16=0,K20&gt;=1),"要チェック",IF(J16+K20&gt;=2,"－",IF(I16=TRUE,J16,"")))</f>
        <v/>
      </c>
      <c r="F16" s="75"/>
      <c r="G16" s="315" t="s">
        <v>322</v>
      </c>
      <c r="H16" s="316"/>
      <c r="I16" s="260" t="b">
        <v>0</v>
      </c>
      <c r="J16" s="30">
        <f>IF(I16=TRUE,1,0)</f>
        <v>0</v>
      </c>
      <c r="K16" s="30"/>
      <c r="L16" s="251" t="str">
        <f t="shared" si="0"/>
        <v/>
      </c>
    </row>
    <row r="17" spans="1:12" ht="21" customHeight="1">
      <c r="A17" s="223" t="s">
        <v>374</v>
      </c>
      <c r="B17" s="409"/>
      <c r="C17" s="410"/>
      <c r="D17" s="411"/>
      <c r="E17" s="359"/>
      <c r="F17" s="158" t="s">
        <v>290</v>
      </c>
      <c r="G17" s="317"/>
      <c r="H17" s="318"/>
      <c r="I17" s="251"/>
      <c r="J17" s="30"/>
      <c r="K17" s="30"/>
      <c r="L17" s="251" t="str">
        <f t="shared" si="0"/>
        <v/>
      </c>
    </row>
    <row r="18" spans="1:12" ht="21" customHeight="1">
      <c r="A18" s="223" t="s">
        <v>374</v>
      </c>
      <c r="B18" s="412" t="s">
        <v>273</v>
      </c>
      <c r="C18" s="412"/>
      <c r="D18" s="159" t="s">
        <v>454</v>
      </c>
      <c r="E18" s="145" t="str">
        <f>IF(J18=0,"",IF(AND(J18=1,$K$20=1),2,"重複"))</f>
        <v/>
      </c>
      <c r="F18" s="160"/>
      <c r="G18" s="317"/>
      <c r="H18" s="318"/>
      <c r="I18" s="251" t="b">
        <v>0</v>
      </c>
      <c r="J18" s="30">
        <f>IF(I18=TRUE,1,0)</f>
        <v>0</v>
      </c>
      <c r="K18" s="30"/>
      <c r="L18" s="251" t="str">
        <f t="shared" si="0"/>
        <v/>
      </c>
    </row>
    <row r="19" spans="1:12" ht="21" customHeight="1">
      <c r="A19" s="223" t="s">
        <v>374</v>
      </c>
      <c r="B19" s="412"/>
      <c r="C19" s="412"/>
      <c r="D19" s="159" t="s">
        <v>453</v>
      </c>
      <c r="E19" s="145" t="str">
        <f>IF(J19=0,"",IF(AND(J19=1,$K$20=1),2,"重複"))</f>
        <v/>
      </c>
      <c r="F19" s="160"/>
      <c r="G19" s="317"/>
      <c r="H19" s="318"/>
      <c r="I19" s="251" t="b">
        <v>0</v>
      </c>
      <c r="J19" s="30">
        <f>IF(I19=TRUE,1,0)</f>
        <v>0</v>
      </c>
      <c r="K19" s="30"/>
      <c r="L19" s="251" t="str">
        <f t="shared" si="0"/>
        <v/>
      </c>
    </row>
    <row r="20" spans="1:12" ht="21" customHeight="1">
      <c r="A20" s="223" t="s">
        <v>374</v>
      </c>
      <c r="B20" s="412"/>
      <c r="C20" s="412"/>
      <c r="D20" s="159" t="s">
        <v>455</v>
      </c>
      <c r="E20" s="145" t="str">
        <f>IF(J20=0,"",IF(AND(J20=1,$K$20=1),2,"重複"))</f>
        <v/>
      </c>
      <c r="F20" s="160"/>
      <c r="G20" s="317"/>
      <c r="H20" s="318"/>
      <c r="I20" s="265" t="b">
        <v>0</v>
      </c>
      <c r="J20" s="30">
        <f>IF(I20=TRUE,1,0)</f>
        <v>0</v>
      </c>
      <c r="K20" s="30">
        <f>SUM(J18:J21)</f>
        <v>0</v>
      </c>
      <c r="L20" s="251" t="str">
        <f t="shared" si="0"/>
        <v/>
      </c>
    </row>
    <row r="21" spans="1:12" ht="21" customHeight="1">
      <c r="A21" s="224" t="s">
        <v>374</v>
      </c>
      <c r="B21" s="412"/>
      <c r="C21" s="412"/>
      <c r="D21" s="159" t="s">
        <v>275</v>
      </c>
      <c r="E21" s="145" t="str">
        <f>IF(J21=0,"",IF(AND(J21=1,$K$20=1),2,"重複"))</f>
        <v/>
      </c>
      <c r="F21" s="143"/>
      <c r="G21" s="404"/>
      <c r="H21" s="405"/>
      <c r="I21" s="246" t="b">
        <v>0</v>
      </c>
      <c r="J21" s="30">
        <f>IF(I21=TRUE,1,0)</f>
        <v>0</v>
      </c>
      <c r="K21" s="30"/>
      <c r="L21" s="251" t="str">
        <f t="shared" si="0"/>
        <v/>
      </c>
    </row>
    <row r="22" spans="1:12" ht="21" customHeight="1">
      <c r="A22" s="29" t="s">
        <v>376</v>
      </c>
      <c r="B22" s="398" t="s">
        <v>324</v>
      </c>
      <c r="C22" s="399"/>
      <c r="D22" s="400"/>
      <c r="E22" s="357" t="str">
        <f>IF(AND(J22=0,K25&gt;=1),"要チェック",IF(J22+K25&gt;=2,"－",IF(I22=TRUE,J22,"")))</f>
        <v/>
      </c>
      <c r="F22" s="75"/>
      <c r="G22" s="385" t="s">
        <v>323</v>
      </c>
      <c r="H22" s="386"/>
      <c r="I22" s="269" t="b">
        <v>0</v>
      </c>
      <c r="J22" s="30">
        <f>IF(I22=TRUE,1,0)</f>
        <v>0</v>
      </c>
      <c r="K22" s="30"/>
      <c r="L22" s="251" t="str">
        <f t="shared" si="0"/>
        <v/>
      </c>
    </row>
    <row r="23" spans="1:12" ht="21" customHeight="1">
      <c r="A23" s="223" t="s">
        <v>376</v>
      </c>
      <c r="B23" s="401"/>
      <c r="C23" s="402"/>
      <c r="D23" s="403"/>
      <c r="E23" s="359"/>
      <c r="F23" s="158" t="s">
        <v>290</v>
      </c>
      <c r="G23" s="387"/>
      <c r="H23" s="388"/>
      <c r="I23" s="251"/>
      <c r="J23" s="30"/>
      <c r="K23" s="30"/>
      <c r="L23" s="251" t="str">
        <f>IF(I23=TRUE,IF(E23="－","",IF(E23&gt;1,A23&amp;E23&amp;"p",A23)),"")</f>
        <v/>
      </c>
    </row>
    <row r="24" spans="1:12" ht="21" customHeight="1">
      <c r="A24" s="223" t="s">
        <v>376</v>
      </c>
      <c r="B24" s="389" t="s">
        <v>312</v>
      </c>
      <c r="C24" s="400"/>
      <c r="D24" s="150" t="s">
        <v>452</v>
      </c>
      <c r="E24" s="145" t="str">
        <f>IF(J24=0,"",IF(K25=5,"重複",J24))</f>
        <v/>
      </c>
      <c r="F24" s="151"/>
      <c r="G24" s="387"/>
      <c r="H24" s="388"/>
      <c r="I24" s="265" t="b">
        <v>0</v>
      </c>
      <c r="J24" s="30">
        <f>IF(I24=TRUE,2,0)</f>
        <v>0</v>
      </c>
      <c r="K24" s="30"/>
      <c r="L24" s="251" t="str">
        <f t="shared" ref="L24:L33" si="1">IF(I24=TRUE,IF(E24="－","",IF(E24&gt;1,A24&amp;E24&amp;"p",A24)),"")</f>
        <v/>
      </c>
    </row>
    <row r="25" spans="1:12" ht="21" customHeight="1">
      <c r="A25" s="224" t="s">
        <v>376</v>
      </c>
      <c r="B25" s="415"/>
      <c r="C25" s="416"/>
      <c r="D25" s="150" t="s">
        <v>311</v>
      </c>
      <c r="E25" s="145" t="str">
        <f>IF(J25=0,"",IF(K25=5,"重複",J25))</f>
        <v/>
      </c>
      <c r="F25" s="152"/>
      <c r="G25" s="124"/>
      <c r="H25" s="128"/>
      <c r="I25" s="265" t="b">
        <v>0</v>
      </c>
      <c r="J25" s="30">
        <f>IF(I25=TRUE,3,0)</f>
        <v>0</v>
      </c>
      <c r="K25" s="30">
        <f>SUM(J24:J25)</f>
        <v>0</v>
      </c>
      <c r="L25" s="251" t="str">
        <f t="shared" si="1"/>
        <v/>
      </c>
    </row>
    <row r="26" spans="1:12" ht="21" customHeight="1">
      <c r="A26" s="227" t="s">
        <v>377</v>
      </c>
      <c r="B26" s="328" t="s">
        <v>293</v>
      </c>
      <c r="C26" s="329"/>
      <c r="D26" s="330"/>
      <c r="E26" s="71"/>
      <c r="F26" s="82"/>
      <c r="G26" s="315" t="s">
        <v>57</v>
      </c>
      <c r="H26" s="316"/>
      <c r="J26" s="30"/>
      <c r="K26" s="30"/>
      <c r="L26" s="251" t="str">
        <f t="shared" si="1"/>
        <v/>
      </c>
    </row>
    <row r="27" spans="1:12" ht="21" customHeight="1">
      <c r="A27" s="228" t="s">
        <v>377</v>
      </c>
      <c r="B27" s="322" t="str">
        <f>IF(I27=TRUE,"取り組み内容について簡潔にご記載ください。(140字以内)","")</f>
        <v/>
      </c>
      <c r="C27" s="323"/>
      <c r="D27" s="324"/>
      <c r="E27" s="33" t="str">
        <f>IF(I27=TRUE,J27,"")</f>
        <v/>
      </c>
      <c r="F27" s="82"/>
      <c r="G27" s="317"/>
      <c r="H27" s="318"/>
      <c r="I27" s="265" t="b">
        <v>0</v>
      </c>
      <c r="J27" s="30">
        <v>1</v>
      </c>
      <c r="K27" s="30"/>
      <c r="L27" s="251" t="str">
        <f t="shared" si="1"/>
        <v/>
      </c>
    </row>
    <row r="28" spans="1:12" ht="21" customHeight="1">
      <c r="A28" s="229" t="s">
        <v>377</v>
      </c>
      <c r="B28" s="325"/>
      <c r="C28" s="326"/>
      <c r="D28" s="327"/>
      <c r="E28" s="72"/>
      <c r="F28" s="82"/>
      <c r="G28" s="319"/>
      <c r="H28" s="320"/>
      <c r="J28" s="30"/>
      <c r="K28" s="30"/>
      <c r="L28" s="251" t="str">
        <f t="shared" si="1"/>
        <v/>
      </c>
    </row>
    <row r="29" spans="1:12" ht="21" customHeight="1">
      <c r="A29" s="227" t="s">
        <v>379</v>
      </c>
      <c r="B29" s="350" t="s">
        <v>293</v>
      </c>
      <c r="C29" s="351"/>
      <c r="D29" s="360"/>
      <c r="E29" s="71"/>
      <c r="F29" s="81"/>
      <c r="G29" s="315" t="s">
        <v>57</v>
      </c>
      <c r="H29" s="316"/>
      <c r="J29" s="30"/>
      <c r="K29" s="30"/>
      <c r="L29" s="251" t="str">
        <f t="shared" si="1"/>
        <v/>
      </c>
    </row>
    <row r="30" spans="1:12" ht="21" customHeight="1">
      <c r="A30" s="228" t="s">
        <v>379</v>
      </c>
      <c r="B30" s="322" t="str">
        <f>IF(I30=TRUE,"取り組み内容について簡潔にご記載ください。(140字以内)","")</f>
        <v/>
      </c>
      <c r="C30" s="323"/>
      <c r="D30" s="324"/>
      <c r="E30" s="33" t="str">
        <f>IF(I30=TRUE,J30,"")</f>
        <v/>
      </c>
      <c r="F30" s="82"/>
      <c r="G30" s="317"/>
      <c r="H30" s="318"/>
      <c r="I30" s="265" t="b">
        <v>0</v>
      </c>
      <c r="J30" s="30">
        <v>1</v>
      </c>
      <c r="K30" s="30"/>
      <c r="L30" s="251" t="str">
        <f t="shared" si="1"/>
        <v/>
      </c>
    </row>
    <row r="31" spans="1:12" ht="21" customHeight="1">
      <c r="A31" s="229" t="s">
        <v>379</v>
      </c>
      <c r="B31" s="325"/>
      <c r="C31" s="326"/>
      <c r="D31" s="327"/>
      <c r="E31" s="72"/>
      <c r="F31" s="83"/>
      <c r="G31" s="319"/>
      <c r="H31" s="320"/>
      <c r="J31" s="30"/>
      <c r="K31" s="30"/>
      <c r="L31" s="251" t="str">
        <f t="shared" si="1"/>
        <v/>
      </c>
    </row>
    <row r="32" spans="1:12" ht="21" customHeight="1">
      <c r="A32" s="227" t="s">
        <v>381</v>
      </c>
      <c r="B32" s="328" t="s">
        <v>293</v>
      </c>
      <c r="C32" s="329"/>
      <c r="D32" s="330"/>
      <c r="E32" s="71"/>
      <c r="F32" s="81"/>
      <c r="G32" s="315" t="s">
        <v>57</v>
      </c>
      <c r="H32" s="316"/>
      <c r="J32" s="30"/>
      <c r="K32" s="30"/>
      <c r="L32" s="251" t="str">
        <f t="shared" si="1"/>
        <v/>
      </c>
    </row>
    <row r="33" spans="1:19" ht="21" customHeight="1">
      <c r="A33" s="228" t="s">
        <v>381</v>
      </c>
      <c r="B33" s="322" t="str">
        <f>IF(I33=TRUE,"取り組み内容について簡潔にご記載ください。(140字以内)","")</f>
        <v/>
      </c>
      <c r="C33" s="323"/>
      <c r="D33" s="324"/>
      <c r="E33" s="33" t="str">
        <f>IF(I33=TRUE,J33,"")</f>
        <v/>
      </c>
      <c r="F33" s="82"/>
      <c r="G33" s="317"/>
      <c r="H33" s="318"/>
      <c r="I33" s="265" t="b">
        <v>0</v>
      </c>
      <c r="J33" s="30">
        <v>1</v>
      </c>
      <c r="K33" s="30"/>
      <c r="L33" s="251" t="str">
        <f t="shared" si="1"/>
        <v/>
      </c>
    </row>
    <row r="34" spans="1:19" ht="21" customHeight="1" thickBot="1">
      <c r="A34" s="229" t="s">
        <v>381</v>
      </c>
      <c r="B34" s="325"/>
      <c r="C34" s="326"/>
      <c r="D34" s="327"/>
      <c r="E34" s="72"/>
      <c r="F34" s="85"/>
      <c r="G34" s="331"/>
      <c r="H34" s="332"/>
      <c r="I34" s="251"/>
      <c r="J34" s="30"/>
      <c r="K34" s="30"/>
      <c r="L34" s="251" t="str">
        <f>IF(I34=TRUE,IF(E34="－","",IF(E34&gt;1,A34&amp;E34&amp;"p",A34)),"")</f>
        <v/>
      </c>
    </row>
    <row r="35" spans="1:19">
      <c r="A35" s="44"/>
      <c r="D35" s="24"/>
      <c r="E35" s="45"/>
      <c r="F35" s="25"/>
      <c r="G35" s="12"/>
      <c r="I35" s="261"/>
      <c r="J35" s="30"/>
      <c r="K35" s="30"/>
      <c r="L35" s="30"/>
    </row>
    <row r="36" spans="1:19" ht="20.149999999999999" customHeight="1">
      <c r="A36" s="321" t="s">
        <v>331</v>
      </c>
      <c r="B36" s="321"/>
      <c r="C36" s="321"/>
      <c r="D36" s="321"/>
      <c r="E36" s="321"/>
      <c r="F36" s="321"/>
      <c r="G36" s="321"/>
      <c r="H36" s="321"/>
      <c r="J36" s="30"/>
      <c r="K36" s="30"/>
    </row>
    <row r="37" spans="1:19" ht="20.149999999999999" customHeight="1">
      <c r="A37" s="321"/>
      <c r="B37" s="321"/>
      <c r="C37" s="321"/>
      <c r="D37" s="321"/>
      <c r="E37" s="321"/>
      <c r="F37" s="321"/>
      <c r="G37" s="321"/>
      <c r="H37" s="321"/>
      <c r="J37" s="30"/>
      <c r="K37" s="30"/>
    </row>
    <row r="38" spans="1:19" ht="20.149999999999999" customHeight="1">
      <c r="A38" s="321" t="s">
        <v>313</v>
      </c>
      <c r="B38" s="321"/>
      <c r="C38" s="321"/>
      <c r="D38" s="321"/>
      <c r="E38" s="321"/>
      <c r="F38" s="321"/>
      <c r="G38" s="321"/>
      <c r="H38" s="321"/>
      <c r="J38" s="30"/>
      <c r="K38" s="30"/>
    </row>
    <row r="39" spans="1:19" ht="20.149999999999999" customHeight="1">
      <c r="A39" s="321"/>
      <c r="B39" s="321"/>
      <c r="C39" s="321"/>
      <c r="D39" s="321"/>
      <c r="E39" s="321"/>
      <c r="F39" s="321"/>
      <c r="G39" s="321"/>
      <c r="H39" s="321"/>
      <c r="J39" s="266"/>
    </row>
    <row r="40" spans="1:19" ht="19.5" customHeight="1">
      <c r="A40" s="321" t="s">
        <v>403</v>
      </c>
      <c r="B40" s="321"/>
      <c r="C40" s="321"/>
      <c r="D40" s="321"/>
      <c r="E40" s="321"/>
      <c r="F40" s="321"/>
      <c r="G40" s="321"/>
      <c r="H40" s="321"/>
    </row>
    <row r="41" spans="1:19" ht="19.5" customHeight="1">
      <c r="A41" s="321"/>
      <c r="B41" s="321"/>
      <c r="C41" s="321"/>
      <c r="D41" s="321"/>
      <c r="E41" s="321"/>
      <c r="F41" s="321"/>
      <c r="G41" s="321"/>
      <c r="H41" s="321"/>
    </row>
    <row r="42" spans="1:19" s="10" customFormat="1" ht="21" customHeight="1">
      <c r="A42"/>
      <c r="B42"/>
      <c r="C42"/>
      <c r="D42"/>
      <c r="E42"/>
      <c r="F42"/>
      <c r="G42"/>
      <c r="H42" s="253" t="s">
        <v>61</v>
      </c>
      <c r="I42" s="248"/>
      <c r="J42" s="247"/>
      <c r="K42" s="247"/>
      <c r="L42" s="247"/>
      <c r="M42" s="247"/>
      <c r="N42" s="247"/>
      <c r="O42" s="247"/>
      <c r="P42" s="130"/>
      <c r="Q42" s="130"/>
      <c r="R42" s="130"/>
      <c r="S42" s="130"/>
    </row>
  </sheetData>
  <sheetProtection selectLockedCells="1"/>
  <mergeCells count="36">
    <mergeCell ref="B29:D29"/>
    <mergeCell ref="G29:H31"/>
    <mergeCell ref="B26:D26"/>
    <mergeCell ref="G26:H28"/>
    <mergeCell ref="G22:H24"/>
    <mergeCell ref="B24:C25"/>
    <mergeCell ref="B30:D31"/>
    <mergeCell ref="B27:D28"/>
    <mergeCell ref="B3:D3"/>
    <mergeCell ref="G3:H3"/>
    <mergeCell ref="B12:D13"/>
    <mergeCell ref="B10:D11"/>
    <mergeCell ref="B22:D23"/>
    <mergeCell ref="E22:E23"/>
    <mergeCell ref="G16:H21"/>
    <mergeCell ref="E14:E15"/>
    <mergeCell ref="B16:D17"/>
    <mergeCell ref="B18:C21"/>
    <mergeCell ref="E16:E17"/>
    <mergeCell ref="B14:D15"/>
    <mergeCell ref="E4:E6"/>
    <mergeCell ref="G4:H5"/>
    <mergeCell ref="G12:H13"/>
    <mergeCell ref="G10:H11"/>
    <mergeCell ref="G14:H15"/>
    <mergeCell ref="B4:D6"/>
    <mergeCell ref="G7:H9"/>
    <mergeCell ref="E12:E13"/>
    <mergeCell ref="E10:E11"/>
    <mergeCell ref="B7:D9"/>
    <mergeCell ref="A38:H39"/>
    <mergeCell ref="A40:H41"/>
    <mergeCell ref="B32:D32"/>
    <mergeCell ref="G32:H34"/>
    <mergeCell ref="B33:D34"/>
    <mergeCell ref="A36:H37"/>
  </mergeCells>
  <phoneticPr fontId="1"/>
  <conditionalFormatting sqref="B27:D28">
    <cfRule type="containsText" dxfId="36" priority="18" operator="containsText" text="140字以内">
      <formula>NOT(ISERROR(SEARCH("140字以内",B27)))</formula>
    </cfRule>
  </conditionalFormatting>
  <conditionalFormatting sqref="B30:D31">
    <cfRule type="containsText" dxfId="35" priority="17" operator="containsText" text="140字以内">
      <formula>NOT(ISERROR(SEARCH("140字以内",B30)))</formula>
    </cfRule>
  </conditionalFormatting>
  <conditionalFormatting sqref="B33:D34">
    <cfRule type="containsText" dxfId="34" priority="16" operator="containsText" text="140字以内">
      <formula>NOT(ISERROR(SEARCH("140字以内",B33)))</formula>
    </cfRule>
  </conditionalFormatting>
  <conditionalFormatting sqref="E4">
    <cfRule type="containsText" dxfId="33" priority="15" operator="containsText" text="必須">
      <formula>NOT(ISERROR(SEARCH("必須",E4)))</formula>
    </cfRule>
  </conditionalFormatting>
  <conditionalFormatting sqref="E18:E21">
    <cfRule type="containsText" dxfId="32" priority="8" operator="containsText" text="重複">
      <formula>NOT(ISERROR(SEARCH("重複",E18)))</formula>
    </cfRule>
  </conditionalFormatting>
  <conditionalFormatting sqref="E16:E17">
    <cfRule type="containsText" dxfId="31" priority="5" operator="containsText" text="要チェック">
      <formula>NOT(ISERROR(SEARCH("要チェック",E16)))</formula>
    </cfRule>
    <cfRule type="containsText" dxfId="30" priority="6" operator="containsText" text="重複">
      <formula>NOT(ISERROR(SEARCH("重複",E16)))</formula>
    </cfRule>
  </conditionalFormatting>
  <conditionalFormatting sqref="E22:E23">
    <cfRule type="containsText" dxfId="29" priority="3" operator="containsText" text="要チェック">
      <formula>NOT(ISERROR(SEARCH("要チェック",E22)))</formula>
    </cfRule>
    <cfRule type="containsText" dxfId="28" priority="4" operator="containsText" text="重複">
      <formula>NOT(ISERROR(SEARCH("重複",E22)))</formula>
    </cfRule>
  </conditionalFormatting>
  <conditionalFormatting sqref="E24">
    <cfRule type="containsText" dxfId="27" priority="2" operator="containsText" text="重複">
      <formula>NOT(ISERROR(SEARCH("重複",E24)))</formula>
    </cfRule>
  </conditionalFormatting>
  <conditionalFormatting sqref="E25">
    <cfRule type="containsText" dxfId="26" priority="1" operator="containsText" text="重複">
      <formula>NOT(ISERROR(SEARCH("重複",E25)))</formula>
    </cfRule>
  </conditionalFormatting>
  <hyperlinks>
    <hyperlink ref="H42" location="'4-3廃棄物'!A1" display="↑上へ" xr:uid="{00000000-0004-0000-0300-000000000000}"/>
  </hyperlinks>
  <pageMargins left="0.51181102362204722" right="0.51181102362204722" top="0.74803149606299213" bottom="0.35433070866141736" header="0.31496062992125984" footer="0.31496062992125984"/>
  <pageSetup paperSize="9" scale="99" fitToHeight="0" orientation="portrait" r:id="rId1"/>
  <headerFooter>
    <oddHeader>&amp;L付属証明書　6ページ&amp;R501V2</oddHead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9330" r:id="rId4" name="Check Box 2">
              <controlPr defaultSize="0" autoFill="0" autoLine="0" autoPict="0" altText="はい">
                <anchor moveWithCells="1">
                  <from>
                    <xdr:col>5</xdr:col>
                    <xdr:colOff>38100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99341" r:id="rId5" name="Check Box 13">
              <controlPr defaultSize="0" autoFill="0" autoLine="0" autoPict="0" altText="はい">
                <anchor moveWithCells="1">
                  <from>
                    <xdr:col>5</xdr:col>
                    <xdr:colOff>38100</xdr:colOff>
                    <xdr:row>8</xdr:row>
                    <xdr:rowOff>266700</xdr:rowOff>
                  </from>
                  <to>
                    <xdr:col>6</xdr:col>
                    <xdr:colOff>0</xdr:colOff>
                    <xdr:row>10</xdr:row>
                    <xdr:rowOff>266700</xdr:rowOff>
                  </to>
                </anchor>
              </controlPr>
            </control>
          </mc:Choice>
        </mc:AlternateContent>
        <mc:AlternateContent xmlns:mc="http://schemas.openxmlformats.org/markup-compatibility/2006">
          <mc:Choice Requires="x14">
            <control shapeId="99342" r:id="rId6" name="Check Box 14">
              <controlPr defaultSize="0" autoFill="0" autoLine="0" autoPict="0" altText="はい">
                <anchor moveWithCells="1">
                  <from>
                    <xdr:col>5</xdr:col>
                    <xdr:colOff>38100</xdr:colOff>
                    <xdr:row>12</xdr:row>
                    <xdr:rowOff>266700</xdr:rowOff>
                  </from>
                  <to>
                    <xdr:col>6</xdr:col>
                    <xdr:colOff>0</xdr:colOff>
                    <xdr:row>14</xdr:row>
                    <xdr:rowOff>266700</xdr:rowOff>
                  </to>
                </anchor>
              </controlPr>
            </control>
          </mc:Choice>
        </mc:AlternateContent>
        <mc:AlternateContent xmlns:mc="http://schemas.openxmlformats.org/markup-compatibility/2006">
          <mc:Choice Requires="x14">
            <control shapeId="99343" r:id="rId7" name="Check Box 15">
              <controlPr defaultSize="0" autoFill="0" autoLine="0" autoPict="0" altText="はい">
                <anchor moveWithCells="1">
                  <from>
                    <xdr:col>5</xdr:col>
                    <xdr:colOff>38100</xdr:colOff>
                    <xdr:row>7</xdr:row>
                    <xdr:rowOff>0</xdr:rowOff>
                  </from>
                  <to>
                    <xdr:col>6</xdr:col>
                    <xdr:colOff>0</xdr:colOff>
                    <xdr:row>7</xdr:row>
                    <xdr:rowOff>266700</xdr:rowOff>
                  </to>
                </anchor>
              </controlPr>
            </control>
          </mc:Choice>
        </mc:AlternateContent>
        <mc:AlternateContent xmlns:mc="http://schemas.openxmlformats.org/markup-compatibility/2006">
          <mc:Choice Requires="x14">
            <control shapeId="99345" r:id="rId8" name="Check Box 17">
              <controlPr defaultSize="0" autoFill="0" autoLine="0" autoPict="0" altText="はい">
                <anchor moveWithCells="1">
                  <from>
                    <xdr:col>5</xdr:col>
                    <xdr:colOff>38100</xdr:colOff>
                    <xdr:row>25</xdr:row>
                    <xdr:rowOff>266700</xdr:rowOff>
                  </from>
                  <to>
                    <xdr:col>6</xdr:col>
                    <xdr:colOff>0</xdr:colOff>
                    <xdr:row>26</xdr:row>
                    <xdr:rowOff>266700</xdr:rowOff>
                  </to>
                </anchor>
              </controlPr>
            </control>
          </mc:Choice>
        </mc:AlternateContent>
        <mc:AlternateContent xmlns:mc="http://schemas.openxmlformats.org/markup-compatibility/2006">
          <mc:Choice Requires="x14">
            <control shapeId="99346" r:id="rId9" name="Check Box 18">
              <controlPr defaultSize="0" autoFill="0" autoLine="0" autoPict="0" altText="はい">
                <anchor moveWithCells="1">
                  <from>
                    <xdr:col>5</xdr:col>
                    <xdr:colOff>38100</xdr:colOff>
                    <xdr:row>28</xdr:row>
                    <xdr:rowOff>266700</xdr:rowOff>
                  </from>
                  <to>
                    <xdr:col>6</xdr:col>
                    <xdr:colOff>0</xdr:colOff>
                    <xdr:row>29</xdr:row>
                    <xdr:rowOff>260350</xdr:rowOff>
                  </to>
                </anchor>
              </controlPr>
            </control>
          </mc:Choice>
        </mc:AlternateContent>
        <mc:AlternateContent xmlns:mc="http://schemas.openxmlformats.org/markup-compatibility/2006">
          <mc:Choice Requires="x14">
            <control shapeId="99347" r:id="rId10" name="Check Box 19">
              <controlPr defaultSize="0" autoFill="0" autoLine="0" autoPict="0" altText="はい">
                <anchor moveWithCells="1">
                  <from>
                    <xdr:col>5</xdr:col>
                    <xdr:colOff>38100</xdr:colOff>
                    <xdr:row>31</xdr:row>
                    <xdr:rowOff>266700</xdr:rowOff>
                  </from>
                  <to>
                    <xdr:col>6</xdr:col>
                    <xdr:colOff>0</xdr:colOff>
                    <xdr:row>32</xdr:row>
                    <xdr:rowOff>266700</xdr:rowOff>
                  </to>
                </anchor>
              </controlPr>
            </control>
          </mc:Choice>
        </mc:AlternateContent>
        <mc:AlternateContent xmlns:mc="http://schemas.openxmlformats.org/markup-compatibility/2006">
          <mc:Choice Requires="x14">
            <control shapeId="99349" r:id="rId11" name="Check Box 21">
              <controlPr defaultSize="0" autoFill="0" autoLine="0" autoPict="0" altText="はい">
                <anchor moveWithCells="1">
                  <from>
                    <xdr:col>6</xdr:col>
                    <xdr:colOff>69850</xdr:colOff>
                    <xdr:row>26</xdr:row>
                    <xdr:rowOff>266700</xdr:rowOff>
                  </from>
                  <to>
                    <xdr:col>8</xdr:col>
                    <xdr:colOff>0</xdr:colOff>
                    <xdr:row>27</xdr:row>
                    <xdr:rowOff>266700</xdr:rowOff>
                  </to>
                </anchor>
              </controlPr>
            </control>
          </mc:Choice>
        </mc:AlternateContent>
        <mc:AlternateContent xmlns:mc="http://schemas.openxmlformats.org/markup-compatibility/2006">
          <mc:Choice Requires="x14">
            <control shapeId="99350" r:id="rId12" name="Check Box 22">
              <controlPr defaultSize="0" autoFill="0" autoLine="0" autoPict="0" altText="はい">
                <anchor moveWithCells="1">
                  <from>
                    <xdr:col>6</xdr:col>
                    <xdr:colOff>69850</xdr:colOff>
                    <xdr:row>29</xdr:row>
                    <xdr:rowOff>266700</xdr:rowOff>
                  </from>
                  <to>
                    <xdr:col>8</xdr:col>
                    <xdr:colOff>0</xdr:colOff>
                    <xdr:row>30</xdr:row>
                    <xdr:rowOff>266700</xdr:rowOff>
                  </to>
                </anchor>
              </controlPr>
            </control>
          </mc:Choice>
        </mc:AlternateContent>
        <mc:AlternateContent xmlns:mc="http://schemas.openxmlformats.org/markup-compatibility/2006">
          <mc:Choice Requires="x14">
            <control shapeId="99351" r:id="rId13" name="Check Box 23">
              <controlPr defaultSize="0" autoFill="0" autoLine="0" autoPict="0" altText="はい">
                <anchor moveWithCells="1">
                  <from>
                    <xdr:col>6</xdr:col>
                    <xdr:colOff>69850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99368" r:id="rId14" name="Check Box 40">
              <controlPr defaultSize="0" autoFill="0" autoLine="0" autoPict="0" altText="はい">
                <anchor moveWithCells="1">
                  <from>
                    <xdr:col>6</xdr:col>
                    <xdr:colOff>69850</xdr:colOff>
                    <xdr:row>7</xdr:row>
                    <xdr:rowOff>266700</xdr:rowOff>
                  </from>
                  <to>
                    <xdr:col>8</xdr:col>
                    <xdr:colOff>0</xdr:colOff>
                    <xdr:row>8</xdr:row>
                    <xdr:rowOff>266700</xdr:rowOff>
                  </to>
                </anchor>
              </controlPr>
            </control>
          </mc:Choice>
        </mc:AlternateContent>
        <mc:AlternateContent xmlns:mc="http://schemas.openxmlformats.org/markup-compatibility/2006">
          <mc:Choice Requires="x14">
            <control shapeId="99373" r:id="rId15" name="Check Box 45">
              <controlPr defaultSize="0" autoFill="0" autoLine="0" autoPict="0" altText="はい">
                <anchor moveWithCells="1">
                  <from>
                    <xdr:col>5</xdr:col>
                    <xdr:colOff>50800</xdr:colOff>
                    <xdr:row>4</xdr:row>
                    <xdr:rowOff>0</xdr:rowOff>
                  </from>
                  <to>
                    <xdr:col>6</xdr:col>
                    <xdr:colOff>0</xdr:colOff>
                    <xdr:row>5</xdr:row>
                    <xdr:rowOff>0</xdr:rowOff>
                  </to>
                </anchor>
              </controlPr>
            </control>
          </mc:Choice>
        </mc:AlternateContent>
        <mc:AlternateContent xmlns:mc="http://schemas.openxmlformats.org/markup-compatibility/2006">
          <mc:Choice Requires="x14">
            <control shapeId="99374" r:id="rId16" name="Check Box 46">
              <controlPr defaultSize="0" autoFill="0" autoLine="0" autoPict="0" altText="はい">
                <anchor moveWithCells="1">
                  <from>
                    <xdr:col>5</xdr:col>
                    <xdr:colOff>38100</xdr:colOff>
                    <xdr:row>14</xdr:row>
                    <xdr:rowOff>266700</xdr:rowOff>
                  </from>
                  <to>
                    <xdr:col>6</xdr:col>
                    <xdr:colOff>0</xdr:colOff>
                    <xdr:row>16</xdr:row>
                    <xdr:rowOff>266700</xdr:rowOff>
                  </to>
                </anchor>
              </controlPr>
            </control>
          </mc:Choice>
        </mc:AlternateContent>
        <mc:AlternateContent xmlns:mc="http://schemas.openxmlformats.org/markup-compatibility/2006">
          <mc:Choice Requires="x14">
            <control shapeId="99376" r:id="rId17" name="Check Box 48">
              <controlPr defaultSize="0" autoFill="0" autoLine="0" autoPict="0" altText="はい">
                <anchor moveWithCells="1">
                  <from>
                    <xdr:col>5</xdr:col>
                    <xdr:colOff>50800</xdr:colOff>
                    <xdr:row>20</xdr:row>
                    <xdr:rowOff>266700</xdr:rowOff>
                  </from>
                  <to>
                    <xdr:col>6</xdr:col>
                    <xdr:colOff>0</xdr:colOff>
                    <xdr:row>22</xdr:row>
                    <xdr:rowOff>247650</xdr:rowOff>
                  </to>
                </anchor>
              </controlPr>
            </control>
          </mc:Choice>
        </mc:AlternateContent>
        <mc:AlternateContent xmlns:mc="http://schemas.openxmlformats.org/markup-compatibility/2006">
          <mc:Choice Requires="x14">
            <control shapeId="99377" r:id="rId18" name="Check Box 49">
              <controlPr defaultSize="0" autoFill="0" autoLine="0" autoPict="0" altText="はい">
                <anchor moveWithCells="1">
                  <from>
                    <xdr:col>5</xdr:col>
                    <xdr:colOff>38100</xdr:colOff>
                    <xdr:row>16</xdr:row>
                    <xdr:rowOff>266700</xdr:rowOff>
                  </from>
                  <to>
                    <xdr:col>6</xdr:col>
                    <xdr:colOff>0</xdr:colOff>
                    <xdr:row>17</xdr:row>
                    <xdr:rowOff>266700</xdr:rowOff>
                  </to>
                </anchor>
              </controlPr>
            </control>
          </mc:Choice>
        </mc:AlternateContent>
        <mc:AlternateContent xmlns:mc="http://schemas.openxmlformats.org/markup-compatibility/2006">
          <mc:Choice Requires="x14">
            <control shapeId="99378" r:id="rId19" name="Check Box 50">
              <controlPr defaultSize="0" autoFill="0" autoLine="0" autoPict="0" altText="はい">
                <anchor moveWithCells="1">
                  <from>
                    <xdr:col>5</xdr:col>
                    <xdr:colOff>38100</xdr:colOff>
                    <xdr:row>19</xdr:row>
                    <xdr:rowOff>266700</xdr:rowOff>
                  </from>
                  <to>
                    <xdr:col>6</xdr:col>
                    <xdr:colOff>0</xdr:colOff>
                    <xdr:row>20</xdr:row>
                    <xdr:rowOff>266700</xdr:rowOff>
                  </to>
                </anchor>
              </controlPr>
            </control>
          </mc:Choice>
        </mc:AlternateContent>
        <mc:AlternateContent xmlns:mc="http://schemas.openxmlformats.org/markup-compatibility/2006">
          <mc:Choice Requires="x14">
            <control shapeId="99379" r:id="rId20" name="Check Box 51">
              <controlPr defaultSize="0" autoFill="0" autoLine="0" autoPict="0" altText="はい">
                <anchor moveWithCells="1">
                  <from>
                    <xdr:col>5</xdr:col>
                    <xdr:colOff>38100</xdr:colOff>
                    <xdr:row>10</xdr:row>
                    <xdr:rowOff>266700</xdr:rowOff>
                  </from>
                  <to>
                    <xdr:col>6</xdr:col>
                    <xdr:colOff>0</xdr:colOff>
                    <xdr:row>12</xdr:row>
                    <xdr:rowOff>266700</xdr:rowOff>
                  </to>
                </anchor>
              </controlPr>
            </control>
          </mc:Choice>
        </mc:AlternateContent>
        <mc:AlternateContent xmlns:mc="http://schemas.openxmlformats.org/markup-compatibility/2006">
          <mc:Choice Requires="x14">
            <control shapeId="99383" r:id="rId21" name="Check Box 55">
              <controlPr defaultSize="0" autoFill="0" autoLine="0" autoPict="0" altText="はい">
                <anchor moveWithCells="1">
                  <from>
                    <xdr:col>5</xdr:col>
                    <xdr:colOff>38100</xdr:colOff>
                    <xdr:row>23</xdr:row>
                    <xdr:rowOff>266700</xdr:rowOff>
                  </from>
                  <to>
                    <xdr:col>6</xdr:col>
                    <xdr:colOff>0</xdr:colOff>
                    <xdr:row>24</xdr:row>
                    <xdr:rowOff>266700</xdr:rowOff>
                  </to>
                </anchor>
              </controlPr>
            </control>
          </mc:Choice>
        </mc:AlternateContent>
        <mc:AlternateContent xmlns:mc="http://schemas.openxmlformats.org/markup-compatibility/2006">
          <mc:Choice Requires="x14">
            <control shapeId="99384" r:id="rId22" name="Check Box 56">
              <controlPr defaultSize="0" autoFill="0" autoLine="0" autoPict="0" altText="はい">
                <anchor moveWithCells="1">
                  <from>
                    <xdr:col>5</xdr:col>
                    <xdr:colOff>38100</xdr:colOff>
                    <xdr:row>22</xdr:row>
                    <xdr:rowOff>266700</xdr:rowOff>
                  </from>
                  <to>
                    <xdr:col>6</xdr:col>
                    <xdr:colOff>0</xdr:colOff>
                    <xdr:row>23</xdr:row>
                    <xdr:rowOff>266700</xdr:rowOff>
                  </to>
                </anchor>
              </controlPr>
            </control>
          </mc:Choice>
        </mc:AlternateContent>
        <mc:AlternateContent xmlns:mc="http://schemas.openxmlformats.org/markup-compatibility/2006">
          <mc:Choice Requires="x14">
            <control shapeId="99385" r:id="rId23" name="Check Box 57">
              <controlPr defaultSize="0" autoFill="0" autoLine="0" autoPict="0" altText="はい">
                <anchor moveWithCells="1">
                  <from>
                    <xdr:col>5</xdr:col>
                    <xdr:colOff>38100</xdr:colOff>
                    <xdr:row>18</xdr:row>
                    <xdr:rowOff>0</xdr:rowOff>
                  </from>
                  <to>
                    <xdr:col>6</xdr:col>
                    <xdr:colOff>0</xdr:colOff>
                    <xdr:row>19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2"/>
  <sheetViews>
    <sheetView view="pageBreakPreview" zoomScaleNormal="100" zoomScaleSheetLayoutView="100" workbookViewId="0"/>
  </sheetViews>
  <sheetFormatPr defaultColWidth="9" defaultRowHeight="13"/>
  <cols>
    <col min="1" max="1" width="5.6328125" style="2" customWidth="1"/>
    <col min="2" max="3" width="15.6328125" style="2" customWidth="1"/>
    <col min="4" max="4" width="15.6328125" style="3" customWidth="1"/>
    <col min="5" max="5" width="10.6328125" style="3" customWidth="1"/>
    <col min="6" max="8" width="10.6328125" style="2" customWidth="1"/>
    <col min="9" max="9" width="10.7265625" style="246" customWidth="1"/>
    <col min="10" max="10" width="9" style="260" customWidth="1"/>
    <col min="11" max="13" width="9" style="251"/>
    <col min="14" max="16384" width="9" style="2"/>
  </cols>
  <sheetData>
    <row r="1" spans="1:13" ht="21" customHeight="1">
      <c r="A1" s="21" t="s">
        <v>450</v>
      </c>
      <c r="D1" s="22"/>
      <c r="E1" s="23"/>
      <c r="F1" s="12"/>
      <c r="G1" s="12"/>
      <c r="I1" s="261"/>
    </row>
    <row r="2" spans="1:13" ht="21" customHeight="1">
      <c r="D2" s="24"/>
      <c r="E2" s="126">
        <f>SUM(E4:E34)</f>
        <v>0</v>
      </c>
      <c r="F2" s="25" t="s">
        <v>26</v>
      </c>
      <c r="G2" s="12"/>
      <c r="I2" s="261"/>
      <c r="J2" s="262"/>
      <c r="L2" s="251" t="s">
        <v>343</v>
      </c>
    </row>
    <row r="3" spans="1:13" ht="21" customHeight="1" thickBot="1">
      <c r="A3" s="26" t="s">
        <v>1</v>
      </c>
      <c r="B3" s="292" t="s">
        <v>45</v>
      </c>
      <c r="C3" s="342"/>
      <c r="D3" s="343"/>
      <c r="E3" s="27" t="s">
        <v>22</v>
      </c>
      <c r="F3" s="144" t="s">
        <v>294</v>
      </c>
      <c r="G3" s="344" t="s">
        <v>295</v>
      </c>
      <c r="H3" s="345"/>
      <c r="I3" s="263" t="s">
        <v>21</v>
      </c>
      <c r="J3" s="264" t="s">
        <v>22</v>
      </c>
      <c r="L3" s="251" t="str">
        <f>CONCATENATE(L4, L5,L6,L7,L8,L9,L10,L11,L12,L13,L14,L15,L16,L17,L18,L19,L20,L21,L22,L23,L24,L25,L26,L27,L28,L29,L30,L31,L32,L33,L34)</f>
        <v/>
      </c>
    </row>
    <row r="4" spans="1:13" ht="21" customHeight="1">
      <c r="A4" s="29" t="s">
        <v>365</v>
      </c>
      <c r="B4" s="350" t="s">
        <v>444</v>
      </c>
      <c r="C4" s="351"/>
      <c r="D4" s="360"/>
      <c r="E4" s="357" t="str">
        <f>IF(I5=TRUE,"適合","必須")</f>
        <v>必須</v>
      </c>
      <c r="F4" s="86"/>
      <c r="G4" s="346" t="s">
        <v>330</v>
      </c>
      <c r="H4" s="347"/>
      <c r="J4" s="262"/>
    </row>
    <row r="5" spans="1:13" ht="21" customHeight="1">
      <c r="A5" s="223" t="s">
        <v>365</v>
      </c>
      <c r="B5" s="328"/>
      <c r="C5" s="329"/>
      <c r="D5" s="330"/>
      <c r="E5" s="358"/>
      <c r="F5" s="76"/>
      <c r="G5" s="317"/>
      <c r="H5" s="318"/>
      <c r="I5" s="265" t="b">
        <v>0</v>
      </c>
      <c r="J5" s="30">
        <v>1</v>
      </c>
    </row>
    <row r="6" spans="1:13" ht="21" customHeight="1">
      <c r="A6" s="223" t="s">
        <v>365</v>
      </c>
      <c r="B6" s="418"/>
      <c r="C6" s="419"/>
      <c r="D6" s="420"/>
      <c r="E6" s="359"/>
      <c r="F6" s="77"/>
      <c r="G6" s="154"/>
      <c r="H6" s="153"/>
      <c r="J6" s="30"/>
    </row>
    <row r="7" spans="1:13" ht="21" customHeight="1">
      <c r="A7" s="29" t="s">
        <v>367</v>
      </c>
      <c r="B7" s="350" t="s">
        <v>277</v>
      </c>
      <c r="C7" s="351"/>
      <c r="D7" s="421"/>
      <c r="E7" s="32"/>
      <c r="F7" s="84"/>
      <c r="G7" s="315" t="s">
        <v>60</v>
      </c>
      <c r="H7" s="316"/>
      <c r="J7" s="30"/>
      <c r="L7" s="251" t="str">
        <f t="shared" ref="L7:L21" si="0">IF(I7=TRUE,IF(E7="－","",IF(E7&gt;1,A7&amp;E7&amp;"p",A7)),"")</f>
        <v/>
      </c>
    </row>
    <row r="8" spans="1:13" ht="21" customHeight="1">
      <c r="A8" s="223" t="s">
        <v>367</v>
      </c>
      <c r="B8" s="328"/>
      <c r="C8" s="329"/>
      <c r="D8" s="422"/>
      <c r="E8" s="33" t="str">
        <f>IF(I8=TRUE,J8,"")</f>
        <v/>
      </c>
      <c r="F8" s="73"/>
      <c r="G8" s="381"/>
      <c r="H8" s="382"/>
      <c r="I8" s="265" t="b">
        <v>0</v>
      </c>
      <c r="J8" s="30">
        <v>1</v>
      </c>
      <c r="L8" s="251" t="str">
        <f t="shared" si="0"/>
        <v/>
      </c>
    </row>
    <row r="9" spans="1:13" ht="21" customHeight="1">
      <c r="A9" s="223" t="s">
        <v>367</v>
      </c>
      <c r="B9" s="354"/>
      <c r="C9" s="355"/>
      <c r="D9" s="423"/>
      <c r="E9" s="34"/>
      <c r="F9" s="74"/>
      <c r="G9" s="383"/>
      <c r="H9" s="384"/>
      <c r="J9" s="30"/>
      <c r="L9" s="251" t="str">
        <f t="shared" si="0"/>
        <v/>
      </c>
    </row>
    <row r="10" spans="1:13" ht="21" customHeight="1">
      <c r="A10" s="29" t="s">
        <v>369</v>
      </c>
      <c r="B10" s="350" t="s">
        <v>278</v>
      </c>
      <c r="C10" s="351"/>
      <c r="D10" s="421"/>
      <c r="E10" s="32"/>
      <c r="F10" s="84"/>
      <c r="G10" s="315" t="s">
        <v>326</v>
      </c>
      <c r="H10" s="316"/>
      <c r="J10" s="30"/>
      <c r="L10" s="251" t="str">
        <f t="shared" si="0"/>
        <v/>
      </c>
    </row>
    <row r="11" spans="1:13" ht="21" customHeight="1">
      <c r="A11" s="223" t="s">
        <v>369</v>
      </c>
      <c r="B11" s="328"/>
      <c r="C11" s="329"/>
      <c r="D11" s="422"/>
      <c r="E11" s="33" t="str">
        <f>IF(I11=TRUE,J11,"")</f>
        <v/>
      </c>
      <c r="F11" s="73"/>
      <c r="G11" s="381"/>
      <c r="H11" s="382"/>
      <c r="I11" s="265" t="b">
        <v>0</v>
      </c>
      <c r="J11" s="30">
        <v>1</v>
      </c>
      <c r="L11" s="251" t="str">
        <f>IF(I11=TRUE,IF(E11="－","",IF(E11&gt;1,A11&amp;E11&amp;"p",A11)),"")</f>
        <v/>
      </c>
    </row>
    <row r="12" spans="1:13" ht="21" customHeight="1">
      <c r="A12" s="224" t="s">
        <v>369</v>
      </c>
      <c r="B12" s="354"/>
      <c r="C12" s="355"/>
      <c r="D12" s="423"/>
      <c r="E12" s="34"/>
      <c r="F12" s="74"/>
      <c r="G12" s="383"/>
      <c r="H12" s="384"/>
      <c r="J12" s="30"/>
      <c r="L12" s="251" t="str">
        <f t="shared" si="0"/>
        <v/>
      </c>
    </row>
    <row r="13" spans="1:13" ht="21" customHeight="1">
      <c r="A13" s="29" t="s">
        <v>371</v>
      </c>
      <c r="B13" s="350" t="s">
        <v>285</v>
      </c>
      <c r="C13" s="351"/>
      <c r="D13" s="421"/>
      <c r="E13" s="69"/>
      <c r="F13" s="75"/>
      <c r="G13" s="385" t="s">
        <v>60</v>
      </c>
      <c r="H13" s="386"/>
      <c r="J13" s="30"/>
      <c r="L13" s="251" t="str">
        <f>IF(I13=TRUE,IF(E13="－","",IF(E13&gt;1,A13&amp;E13&amp;"p",A13)),"")</f>
        <v/>
      </c>
    </row>
    <row r="14" spans="1:13" ht="21" customHeight="1">
      <c r="A14" s="223" t="s">
        <v>371</v>
      </c>
      <c r="B14" s="328"/>
      <c r="C14" s="329"/>
      <c r="D14" s="422"/>
      <c r="E14" s="33" t="str">
        <f>IF(I14=TRUE,J14,"")</f>
        <v/>
      </c>
      <c r="F14" s="76"/>
      <c r="G14" s="387"/>
      <c r="H14" s="388"/>
      <c r="I14" s="265" t="b">
        <v>0</v>
      </c>
      <c r="J14" s="30">
        <v>1</v>
      </c>
      <c r="L14" s="251" t="str">
        <f>IF(I14=TRUE,IF(E14="－","",IF(E14&gt;1,A14&amp;E14&amp;"p",A14)),"")</f>
        <v/>
      </c>
    </row>
    <row r="15" spans="1:13" ht="21" customHeight="1">
      <c r="A15" s="224" t="s">
        <v>371</v>
      </c>
      <c r="B15" s="354"/>
      <c r="C15" s="355"/>
      <c r="D15" s="423"/>
      <c r="E15" s="70"/>
      <c r="F15" s="74"/>
      <c r="G15" s="93"/>
      <c r="H15" s="94"/>
      <c r="J15" s="30"/>
      <c r="L15" s="251" t="str">
        <f>IF(I15=TRUE,IF(E15="－","",IF(E15&gt;1,A15&amp;E15&amp;"p",A15)),"")</f>
        <v/>
      </c>
    </row>
    <row r="16" spans="1:13" ht="21" customHeight="1">
      <c r="A16" s="29" t="s">
        <v>373</v>
      </c>
      <c r="B16" s="350" t="s">
        <v>432</v>
      </c>
      <c r="C16" s="360"/>
      <c r="D16" s="165" t="s">
        <v>279</v>
      </c>
      <c r="E16" s="145" t="str">
        <f>IF(I16=TRUE,J16,"")</f>
        <v/>
      </c>
      <c r="F16" s="146"/>
      <c r="G16" s="315" t="s">
        <v>62</v>
      </c>
      <c r="H16" s="316"/>
      <c r="I16" s="265" t="b">
        <v>0</v>
      </c>
      <c r="J16" s="30">
        <v>1</v>
      </c>
      <c r="L16" s="251" t="str">
        <f>IF(SUM(E16:E18)=1,"(35)",IF(SUM(E16:E18)=2,"(35)2p",IF(SUM(E16:E18)=3,"(35)3p","")))</f>
        <v/>
      </c>
      <c r="M16" s="30"/>
    </row>
    <row r="17" spans="1:13" ht="21" customHeight="1">
      <c r="A17" s="230" t="s">
        <v>373</v>
      </c>
      <c r="B17" s="328"/>
      <c r="C17" s="330"/>
      <c r="D17" s="165" t="s">
        <v>280</v>
      </c>
      <c r="E17" s="145" t="str">
        <f>IF(I17=TRUE,J17,"")</f>
        <v/>
      </c>
      <c r="F17" s="146"/>
      <c r="G17" s="317"/>
      <c r="H17" s="318"/>
      <c r="I17" s="265" t="b">
        <v>0</v>
      </c>
      <c r="J17" s="30">
        <v>1</v>
      </c>
      <c r="M17" s="30"/>
    </row>
    <row r="18" spans="1:13" ht="21" customHeight="1">
      <c r="A18" s="231" t="s">
        <v>373</v>
      </c>
      <c r="B18" s="328"/>
      <c r="C18" s="330"/>
      <c r="D18" s="166" t="s">
        <v>281</v>
      </c>
      <c r="E18" s="141" t="str">
        <f>IF(I18=TRUE,J18,"")</f>
        <v/>
      </c>
      <c r="F18" s="147"/>
      <c r="G18" s="78"/>
      <c r="H18" s="79"/>
      <c r="I18" s="265" t="b">
        <v>0</v>
      </c>
      <c r="J18" s="30">
        <v>1</v>
      </c>
      <c r="M18" s="30"/>
    </row>
    <row r="19" spans="1:13" ht="21" customHeight="1">
      <c r="A19" s="29" t="s">
        <v>375</v>
      </c>
      <c r="B19" s="350" t="s">
        <v>445</v>
      </c>
      <c r="C19" s="351"/>
      <c r="D19" s="421"/>
      <c r="E19" s="32"/>
      <c r="F19" s="84"/>
      <c r="G19" s="424" t="s">
        <v>327</v>
      </c>
      <c r="H19" s="425"/>
      <c r="I19" s="251"/>
      <c r="J19" s="30"/>
      <c r="L19" s="251" t="str">
        <f t="shared" si="0"/>
        <v/>
      </c>
    </row>
    <row r="20" spans="1:13" ht="21" customHeight="1">
      <c r="A20" s="223" t="s">
        <v>375</v>
      </c>
      <c r="B20" s="328"/>
      <c r="C20" s="329"/>
      <c r="D20" s="422"/>
      <c r="E20" s="33" t="str">
        <f>IF(I20=TRUE,J20,"")</f>
        <v/>
      </c>
      <c r="F20" s="73"/>
      <c r="G20" s="315"/>
      <c r="H20" s="316"/>
      <c r="I20" s="265" t="b">
        <v>0</v>
      </c>
      <c r="J20" s="30">
        <v>1</v>
      </c>
      <c r="L20" s="251" t="str">
        <f t="shared" si="0"/>
        <v/>
      </c>
    </row>
    <row r="21" spans="1:13" ht="21" customHeight="1">
      <c r="A21" s="224" t="s">
        <v>375</v>
      </c>
      <c r="B21" s="354"/>
      <c r="C21" s="355"/>
      <c r="D21" s="423"/>
      <c r="E21" s="34"/>
      <c r="F21" s="74"/>
      <c r="G21" s="89"/>
      <c r="H21" s="90"/>
      <c r="J21" s="30"/>
      <c r="L21" s="251" t="str">
        <f t="shared" si="0"/>
        <v/>
      </c>
    </row>
    <row r="22" spans="1:13" ht="21" customHeight="1">
      <c r="A22" s="29" t="s">
        <v>423</v>
      </c>
      <c r="B22" s="333" t="s">
        <v>282</v>
      </c>
      <c r="C22" s="334"/>
      <c r="D22" s="335"/>
      <c r="E22" s="357" t="str">
        <f>IF(J22=0,IF(AND(J22=0,K25=1),"要チェック",""),IF(AND(J22=1,$K$25=1),"－",1))</f>
        <v/>
      </c>
      <c r="F22" s="75"/>
      <c r="G22" s="315" t="s">
        <v>328</v>
      </c>
      <c r="H22" s="316"/>
      <c r="I22" s="267" t="b">
        <v>0</v>
      </c>
      <c r="J22" s="30">
        <f>IF(I22=TRUE,1,0)</f>
        <v>0</v>
      </c>
      <c r="K22" s="30"/>
      <c r="L22" s="251" t="str">
        <f>IF(I22=TRUE,IF(E22="－","",IF(E22&gt;1,A22&amp;E22&amp;"p",A22)),"")</f>
        <v/>
      </c>
    </row>
    <row r="23" spans="1:13" ht="21" customHeight="1">
      <c r="A23" s="223" t="s">
        <v>424</v>
      </c>
      <c r="B23" s="336"/>
      <c r="C23" s="337"/>
      <c r="D23" s="338"/>
      <c r="E23" s="359"/>
      <c r="F23" s="158" t="s">
        <v>290</v>
      </c>
      <c r="G23" s="317"/>
      <c r="H23" s="318"/>
      <c r="I23" s="251"/>
      <c r="J23" s="30"/>
      <c r="K23" s="30"/>
      <c r="L23" s="251" t="str">
        <f t="shared" ref="L23:L34" si="1">IF(I23=TRUE,IF(E23="－","",IF(E23&gt;1,A23&amp;E23&amp;"p",A23)),"")</f>
        <v/>
      </c>
    </row>
    <row r="24" spans="1:13" ht="21" customHeight="1">
      <c r="A24" s="223" t="s">
        <v>423</v>
      </c>
      <c r="B24" s="333" t="s">
        <v>325</v>
      </c>
      <c r="C24" s="335"/>
      <c r="D24" s="167" t="s">
        <v>283</v>
      </c>
      <c r="E24" s="145" t="str">
        <f>IF(J24=0,"",IF(AND(J24=1,$K$25=1),2,"重複"))</f>
        <v/>
      </c>
      <c r="F24" s="152"/>
      <c r="G24" s="317"/>
      <c r="H24" s="318"/>
      <c r="I24" s="265" t="b">
        <v>0</v>
      </c>
      <c r="J24" s="30">
        <f>IF(I24=TRUE,1,0)</f>
        <v>0</v>
      </c>
      <c r="K24" s="30"/>
      <c r="L24" s="251" t="str">
        <f t="shared" si="1"/>
        <v/>
      </c>
    </row>
    <row r="25" spans="1:13" ht="21" customHeight="1">
      <c r="A25" s="224" t="s">
        <v>424</v>
      </c>
      <c r="B25" s="339"/>
      <c r="C25" s="341"/>
      <c r="D25" s="167" t="s">
        <v>284</v>
      </c>
      <c r="E25" s="145" t="str">
        <f>IF(J25=0,"",IF(AND(J25=1,$K$25=1),2,"重複"))</f>
        <v/>
      </c>
      <c r="F25" s="152"/>
      <c r="G25" s="124"/>
      <c r="H25" s="142"/>
      <c r="I25" s="246" t="b">
        <v>0</v>
      </c>
      <c r="J25" s="30">
        <f>IF(I25=TRUE,1,0)</f>
        <v>0</v>
      </c>
      <c r="K25" s="30">
        <f>SUM(J24:J25)</f>
        <v>0</v>
      </c>
      <c r="L25" s="251" t="str">
        <f t="shared" si="1"/>
        <v/>
      </c>
    </row>
    <row r="26" spans="1:13" ht="21" customHeight="1">
      <c r="A26" s="227" t="s">
        <v>378</v>
      </c>
      <c r="B26" s="328" t="s">
        <v>293</v>
      </c>
      <c r="C26" s="329"/>
      <c r="D26" s="330"/>
      <c r="E26" s="71"/>
      <c r="F26" s="82"/>
      <c r="G26" s="315" t="s">
        <v>57</v>
      </c>
      <c r="H26" s="316"/>
      <c r="J26" s="30"/>
      <c r="L26" s="251" t="str">
        <f t="shared" si="1"/>
        <v/>
      </c>
    </row>
    <row r="27" spans="1:13" ht="21" customHeight="1">
      <c r="A27" s="228" t="s">
        <v>378</v>
      </c>
      <c r="B27" s="322" t="str">
        <f>IF(I27=TRUE,"取り組み内容について簡潔にご記載ください。(140字以内)","")</f>
        <v/>
      </c>
      <c r="C27" s="323"/>
      <c r="D27" s="324"/>
      <c r="E27" s="33" t="str">
        <f>IF(I27=TRUE,J27,"")</f>
        <v/>
      </c>
      <c r="F27" s="82"/>
      <c r="G27" s="317"/>
      <c r="H27" s="318"/>
      <c r="I27" s="265" t="b">
        <v>0</v>
      </c>
      <c r="J27" s="30">
        <v>1</v>
      </c>
      <c r="L27" s="251" t="str">
        <f t="shared" si="1"/>
        <v/>
      </c>
    </row>
    <row r="28" spans="1:13" ht="21" customHeight="1">
      <c r="A28" s="229" t="s">
        <v>378</v>
      </c>
      <c r="B28" s="417"/>
      <c r="C28" s="326"/>
      <c r="D28" s="327"/>
      <c r="E28" s="72"/>
      <c r="F28" s="82"/>
      <c r="G28" s="319"/>
      <c r="H28" s="320"/>
      <c r="J28" s="30"/>
      <c r="L28" s="251" t="str">
        <f t="shared" si="1"/>
        <v/>
      </c>
    </row>
    <row r="29" spans="1:13" ht="21" customHeight="1">
      <c r="A29" s="227" t="s">
        <v>380</v>
      </c>
      <c r="B29" s="350" t="s">
        <v>293</v>
      </c>
      <c r="C29" s="351"/>
      <c r="D29" s="360"/>
      <c r="E29" s="71"/>
      <c r="F29" s="81"/>
      <c r="G29" s="315" t="s">
        <v>57</v>
      </c>
      <c r="H29" s="316"/>
      <c r="J29" s="30"/>
      <c r="L29" s="251" t="str">
        <f t="shared" si="1"/>
        <v/>
      </c>
    </row>
    <row r="30" spans="1:13" ht="21" customHeight="1">
      <c r="A30" s="228" t="s">
        <v>380</v>
      </c>
      <c r="B30" s="322" t="str">
        <f>IF(I30=TRUE,"取り組み内容について簡潔にご記載ください。(140字以内)","")</f>
        <v/>
      </c>
      <c r="C30" s="323"/>
      <c r="D30" s="324"/>
      <c r="E30" s="33" t="str">
        <f>IF(I30=TRUE,J30,"")</f>
        <v/>
      </c>
      <c r="F30" s="82"/>
      <c r="G30" s="317"/>
      <c r="H30" s="318"/>
      <c r="I30" s="265" t="b">
        <v>0</v>
      </c>
      <c r="J30" s="30">
        <v>1</v>
      </c>
      <c r="L30" s="251" t="str">
        <f t="shared" si="1"/>
        <v/>
      </c>
    </row>
    <row r="31" spans="1:13" ht="21" customHeight="1">
      <c r="A31" s="229" t="s">
        <v>380</v>
      </c>
      <c r="B31" s="417"/>
      <c r="C31" s="326"/>
      <c r="D31" s="327"/>
      <c r="E31" s="72"/>
      <c r="F31" s="83"/>
      <c r="G31" s="319"/>
      <c r="H31" s="320"/>
      <c r="J31" s="30"/>
      <c r="L31" s="251" t="str">
        <f t="shared" si="1"/>
        <v/>
      </c>
    </row>
    <row r="32" spans="1:13" ht="21" customHeight="1">
      <c r="A32" s="227" t="s">
        <v>382</v>
      </c>
      <c r="B32" s="328" t="s">
        <v>293</v>
      </c>
      <c r="C32" s="329"/>
      <c r="D32" s="330"/>
      <c r="E32" s="71"/>
      <c r="F32" s="81"/>
      <c r="G32" s="315" t="s">
        <v>57</v>
      </c>
      <c r="H32" s="316"/>
      <c r="J32" s="30"/>
      <c r="L32" s="251" t="str">
        <f t="shared" si="1"/>
        <v/>
      </c>
    </row>
    <row r="33" spans="1:19" ht="21" customHeight="1">
      <c r="A33" s="228" t="s">
        <v>382</v>
      </c>
      <c r="B33" s="322" t="str">
        <f>IF(I33=TRUE,"取り組み内容について簡潔にご記載ください。(140字以内)","")</f>
        <v/>
      </c>
      <c r="C33" s="323"/>
      <c r="D33" s="324"/>
      <c r="E33" s="33" t="str">
        <f>IF(I33=TRUE,J33,"")</f>
        <v/>
      </c>
      <c r="F33" s="82"/>
      <c r="G33" s="317"/>
      <c r="H33" s="318"/>
      <c r="I33" s="265" t="b">
        <v>0</v>
      </c>
      <c r="J33" s="30">
        <v>1</v>
      </c>
      <c r="L33" s="251" t="str">
        <f t="shared" si="1"/>
        <v/>
      </c>
    </row>
    <row r="34" spans="1:19" ht="21" customHeight="1" thickBot="1">
      <c r="A34" s="229" t="s">
        <v>382</v>
      </c>
      <c r="B34" s="417"/>
      <c r="C34" s="326"/>
      <c r="D34" s="327"/>
      <c r="E34" s="72"/>
      <c r="F34" s="85"/>
      <c r="G34" s="331"/>
      <c r="H34" s="332"/>
      <c r="I34" s="251"/>
      <c r="J34" s="251"/>
      <c r="L34" s="251" t="str">
        <f t="shared" si="1"/>
        <v/>
      </c>
    </row>
    <row r="35" spans="1:19">
      <c r="A35" s="44"/>
      <c r="D35" s="24"/>
      <c r="E35" s="45"/>
      <c r="F35" s="25"/>
      <c r="G35" s="12"/>
      <c r="I35" s="261"/>
      <c r="J35" s="262"/>
    </row>
    <row r="36" spans="1:19" ht="20.149999999999999" customHeight="1">
      <c r="A36" s="321" t="s">
        <v>331</v>
      </c>
      <c r="B36" s="321"/>
      <c r="C36" s="321"/>
      <c r="D36" s="321"/>
      <c r="E36" s="321"/>
      <c r="F36" s="321"/>
      <c r="G36" s="321"/>
      <c r="H36" s="321"/>
      <c r="J36" s="30"/>
      <c r="K36" s="30"/>
    </row>
    <row r="37" spans="1:19" ht="20.149999999999999" customHeight="1">
      <c r="A37" s="321"/>
      <c r="B37" s="321"/>
      <c r="C37" s="321"/>
      <c r="D37" s="321"/>
      <c r="E37" s="321"/>
      <c r="F37" s="321"/>
      <c r="G37" s="321"/>
      <c r="H37" s="321"/>
      <c r="J37" s="30"/>
      <c r="K37" s="30"/>
    </row>
    <row r="38" spans="1:19" ht="20.149999999999999" customHeight="1">
      <c r="A38" s="321" t="s">
        <v>313</v>
      </c>
      <c r="B38" s="321"/>
      <c r="C38" s="321"/>
      <c r="D38" s="321"/>
      <c r="E38" s="321"/>
      <c r="F38" s="321"/>
      <c r="G38" s="321"/>
      <c r="H38" s="321"/>
      <c r="J38" s="30"/>
      <c r="K38" s="30"/>
    </row>
    <row r="39" spans="1:19" ht="20.149999999999999" customHeight="1">
      <c r="A39" s="321"/>
      <c r="B39" s="321"/>
      <c r="C39" s="321"/>
      <c r="D39" s="321"/>
      <c r="E39" s="321"/>
      <c r="F39" s="321"/>
      <c r="G39" s="321"/>
      <c r="H39" s="321"/>
      <c r="J39" s="266"/>
    </row>
    <row r="40" spans="1:19" ht="19.5" customHeight="1">
      <c r="A40" s="321" t="s">
        <v>403</v>
      </c>
      <c r="B40" s="321"/>
      <c r="C40" s="321"/>
      <c r="D40" s="321"/>
      <c r="E40" s="321"/>
      <c r="F40" s="321"/>
      <c r="G40" s="321"/>
      <c r="H40" s="321"/>
    </row>
    <row r="41" spans="1:19" ht="19.5" customHeight="1">
      <c r="A41" s="321"/>
      <c r="B41" s="321"/>
      <c r="C41" s="321"/>
      <c r="D41" s="321"/>
      <c r="E41" s="321"/>
      <c r="F41" s="321"/>
      <c r="G41" s="321"/>
      <c r="H41" s="321"/>
    </row>
    <row r="42" spans="1:19" s="10" customFormat="1" ht="21" customHeight="1">
      <c r="A42"/>
      <c r="B42"/>
      <c r="C42"/>
      <c r="D42"/>
      <c r="E42"/>
      <c r="F42"/>
      <c r="G42"/>
      <c r="H42" s="253" t="s">
        <v>61</v>
      </c>
      <c r="I42" s="248"/>
      <c r="J42" s="247"/>
      <c r="K42" s="247"/>
      <c r="L42" s="247"/>
      <c r="M42" s="247"/>
      <c r="O42" s="130"/>
      <c r="P42" s="130"/>
      <c r="Q42" s="130"/>
      <c r="R42" s="130"/>
      <c r="S42" s="130"/>
    </row>
  </sheetData>
  <sheetProtection selectLockedCells="1"/>
  <mergeCells count="32">
    <mergeCell ref="B3:D3"/>
    <mergeCell ref="G3:H3"/>
    <mergeCell ref="G4:H5"/>
    <mergeCell ref="B7:D9"/>
    <mergeCell ref="E4:E6"/>
    <mergeCell ref="G7:H9"/>
    <mergeCell ref="E22:E23"/>
    <mergeCell ref="G22:H24"/>
    <mergeCell ref="A36:H37"/>
    <mergeCell ref="A40:H41"/>
    <mergeCell ref="B13:D15"/>
    <mergeCell ref="G13:H14"/>
    <mergeCell ref="B26:D26"/>
    <mergeCell ref="G26:H28"/>
    <mergeCell ref="B29:D29"/>
    <mergeCell ref="G29:H31"/>
    <mergeCell ref="B32:D32"/>
    <mergeCell ref="G32:H34"/>
    <mergeCell ref="B27:D28"/>
    <mergeCell ref="B30:D31"/>
    <mergeCell ref="A38:H39"/>
    <mergeCell ref="B24:C25"/>
    <mergeCell ref="G16:H17"/>
    <mergeCell ref="B19:D21"/>
    <mergeCell ref="G19:H20"/>
    <mergeCell ref="G10:H12"/>
    <mergeCell ref="B16:C18"/>
    <mergeCell ref="B33:D34"/>
    <mergeCell ref="B4:D5"/>
    <mergeCell ref="B6:D6"/>
    <mergeCell ref="B10:D12"/>
    <mergeCell ref="B22:D23"/>
  </mergeCells>
  <phoneticPr fontId="1"/>
  <conditionalFormatting sqref="B27:D28">
    <cfRule type="containsText" dxfId="25" priority="11" operator="containsText" text="140字以内">
      <formula>NOT(ISERROR(SEARCH("140字以内",B27)))</formula>
    </cfRule>
  </conditionalFormatting>
  <conditionalFormatting sqref="B30:D31">
    <cfRule type="containsText" dxfId="24" priority="10" operator="containsText" text="140字以内">
      <formula>NOT(ISERROR(SEARCH("140字以内",B30)))</formula>
    </cfRule>
  </conditionalFormatting>
  <conditionalFormatting sqref="B33:D34">
    <cfRule type="containsText" dxfId="23" priority="9" operator="containsText" text="140字以内">
      <formula>NOT(ISERROR(SEARCH("140字以内",B33)))</formula>
    </cfRule>
  </conditionalFormatting>
  <conditionalFormatting sqref="B6:D6">
    <cfRule type="containsText" dxfId="22" priority="8" operator="containsText" text="具体的な">
      <formula>NOT(ISERROR(SEARCH("具体的な",B6)))</formula>
    </cfRule>
  </conditionalFormatting>
  <conditionalFormatting sqref="E24:E25">
    <cfRule type="containsText" dxfId="21" priority="4" operator="containsText" text="重複">
      <formula>NOT(ISERROR(SEARCH("重複",E24)))</formula>
    </cfRule>
  </conditionalFormatting>
  <conditionalFormatting sqref="E4">
    <cfRule type="containsText" dxfId="20" priority="3" operator="containsText" text="必須">
      <formula>NOT(ISERROR(SEARCH("必須",E4)))</formula>
    </cfRule>
  </conditionalFormatting>
  <conditionalFormatting sqref="E22:E23">
    <cfRule type="containsText" dxfId="19" priority="1" operator="containsText" text="要チェック">
      <formula>NOT(ISERROR(SEARCH("要チェック",E22)))</formula>
    </cfRule>
    <cfRule type="containsText" dxfId="18" priority="2" operator="containsText" text="重複">
      <formula>NOT(ISERROR(SEARCH("重複",E22)))</formula>
    </cfRule>
  </conditionalFormatting>
  <hyperlinks>
    <hyperlink ref="H42" location="'4-4省エネ'!A1" display="↑上へ" xr:uid="{00000000-0004-0000-0400-000000000000}"/>
  </hyperlinks>
  <pageMargins left="0.51181102362204722" right="0.51181102362204722" top="0.74803149606299213" bottom="0.35433070866141736" header="0.31496062992125984" footer="0.31496062992125984"/>
  <pageSetup paperSize="9" scale="99" fitToHeight="0" orientation="portrait" r:id="rId1"/>
  <headerFooter>
    <oddHeader>&amp;L付属証明書　7ページ&amp;R501V2</oddHead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ltText="はい">
                <anchor moveWithCells="1">
                  <from>
                    <xdr:col>5</xdr:col>
                    <xdr:colOff>31750</xdr:colOff>
                    <xdr:row>4</xdr:row>
                    <xdr:rowOff>0</xdr:rowOff>
                  </from>
                  <to>
                    <xdr:col>6</xdr:col>
                    <xdr:colOff>6350</xdr:colOff>
                    <xdr:row>5</xdr:row>
                    <xdr:rowOff>0</xdr:rowOff>
                  </to>
                </anchor>
              </controlPr>
            </control>
          </mc:Choice>
        </mc:AlternateContent>
        <mc:AlternateContent xmlns:mc="http://schemas.openxmlformats.org/markup-compatibility/2006">
          <mc:Choice Requires="x14">
            <control shapeId="100354" r:id="rId5" name="Check Box 2">
              <controlPr defaultSize="0" autoFill="0" autoLine="0" autoPict="0" altText="はい">
                <anchor moveWithCells="1">
                  <from>
                    <xdr:col>5</xdr:col>
                    <xdr:colOff>31750</xdr:colOff>
                    <xdr:row>19</xdr:row>
                    <xdr:rowOff>0</xdr:rowOff>
                  </from>
                  <to>
                    <xdr:col>6</xdr:col>
                    <xdr:colOff>6350</xdr:colOff>
                    <xdr:row>20</xdr:row>
                    <xdr:rowOff>0</xdr:rowOff>
                  </to>
                </anchor>
              </controlPr>
            </control>
          </mc:Choice>
        </mc:AlternateContent>
        <mc:AlternateContent xmlns:mc="http://schemas.openxmlformats.org/markup-compatibility/2006">
          <mc:Choice Requires="x14">
            <control shapeId="100361" r:id="rId6" name="Check Box 9">
              <controlPr defaultSize="0" autoFill="0" autoLine="0" autoPict="0" altText="はい">
                <anchor moveWithCells="1">
                  <from>
                    <xdr:col>5</xdr:col>
                    <xdr:colOff>31750</xdr:colOff>
                    <xdr:row>7</xdr:row>
                    <xdr:rowOff>0</xdr:rowOff>
                  </from>
                  <to>
                    <xdr:col>6</xdr:col>
                    <xdr:colOff>6350</xdr:colOff>
                    <xdr:row>8</xdr:row>
                    <xdr:rowOff>0</xdr:rowOff>
                  </to>
                </anchor>
              </controlPr>
            </control>
          </mc:Choice>
        </mc:AlternateContent>
        <mc:AlternateContent xmlns:mc="http://schemas.openxmlformats.org/markup-compatibility/2006">
          <mc:Choice Requires="x14">
            <control shapeId="100362" r:id="rId7" name="Check Box 10">
              <controlPr defaultSize="0" autoFill="0" autoLine="0" autoPict="0" altText="はい">
                <anchor moveWithCells="1">
                  <from>
                    <xdr:col>5</xdr:col>
                    <xdr:colOff>31750</xdr:colOff>
                    <xdr:row>10</xdr:row>
                    <xdr:rowOff>0</xdr:rowOff>
                  </from>
                  <to>
                    <xdr:col>6</xdr:col>
                    <xdr:colOff>6350</xdr:colOff>
                    <xdr:row>11</xdr:row>
                    <xdr:rowOff>0</xdr:rowOff>
                  </to>
                </anchor>
              </controlPr>
            </control>
          </mc:Choice>
        </mc:AlternateContent>
        <mc:AlternateContent xmlns:mc="http://schemas.openxmlformats.org/markup-compatibility/2006">
          <mc:Choice Requires="x14">
            <control shapeId="100365" r:id="rId8" name="Check Box 13">
              <controlPr defaultSize="0" autoFill="0" autoLine="0" autoPict="0" altText="はい">
                <anchor moveWithCells="1">
                  <from>
                    <xdr:col>5</xdr:col>
                    <xdr:colOff>31750</xdr:colOff>
                    <xdr:row>13</xdr:row>
                    <xdr:rowOff>0</xdr:rowOff>
                  </from>
                  <to>
                    <xdr:col>6</xdr:col>
                    <xdr:colOff>6350</xdr:colOff>
                    <xdr:row>14</xdr:row>
                    <xdr:rowOff>0</xdr:rowOff>
                  </to>
                </anchor>
              </controlPr>
            </control>
          </mc:Choice>
        </mc:AlternateContent>
        <mc:AlternateContent xmlns:mc="http://schemas.openxmlformats.org/markup-compatibility/2006">
          <mc:Choice Requires="x14">
            <control shapeId="100366" r:id="rId9" name="Check Box 14">
              <controlPr defaultSize="0" autoFill="0" autoLine="0" autoPict="0" altText="はい">
                <anchor moveWithCells="1">
                  <from>
                    <xdr:col>5</xdr:col>
                    <xdr:colOff>31750</xdr:colOff>
                    <xdr:row>26</xdr:row>
                    <xdr:rowOff>0</xdr:rowOff>
                  </from>
                  <to>
                    <xdr:col>6</xdr:col>
                    <xdr:colOff>6350</xdr:colOff>
                    <xdr:row>26</xdr:row>
                    <xdr:rowOff>260350</xdr:rowOff>
                  </to>
                </anchor>
              </controlPr>
            </control>
          </mc:Choice>
        </mc:AlternateContent>
        <mc:AlternateContent xmlns:mc="http://schemas.openxmlformats.org/markup-compatibility/2006">
          <mc:Choice Requires="x14">
            <control shapeId="100367" r:id="rId10" name="Check Box 15">
              <controlPr defaultSize="0" autoFill="0" autoLine="0" autoPict="0" altText="はい">
                <anchor moveWithCells="1">
                  <from>
                    <xdr:col>5</xdr:col>
                    <xdr:colOff>31750</xdr:colOff>
                    <xdr:row>29</xdr:row>
                    <xdr:rowOff>0</xdr:rowOff>
                  </from>
                  <to>
                    <xdr:col>6</xdr:col>
                    <xdr:colOff>6350</xdr:colOff>
                    <xdr:row>30</xdr:row>
                    <xdr:rowOff>0</xdr:rowOff>
                  </to>
                </anchor>
              </controlPr>
            </control>
          </mc:Choice>
        </mc:AlternateContent>
        <mc:AlternateContent xmlns:mc="http://schemas.openxmlformats.org/markup-compatibility/2006">
          <mc:Choice Requires="x14">
            <control shapeId="100368" r:id="rId11" name="Check Box 16">
              <controlPr defaultSize="0" autoFill="0" autoLine="0" autoPict="0" altText="はい">
                <anchor moveWithCells="1">
                  <from>
                    <xdr:col>5</xdr:col>
                    <xdr:colOff>31750</xdr:colOff>
                    <xdr:row>32</xdr:row>
                    <xdr:rowOff>0</xdr:rowOff>
                  </from>
                  <to>
                    <xdr:col>6</xdr:col>
                    <xdr:colOff>6350</xdr:colOff>
                    <xdr:row>33</xdr:row>
                    <xdr:rowOff>0</xdr:rowOff>
                  </to>
                </anchor>
              </controlPr>
            </control>
          </mc:Choice>
        </mc:AlternateContent>
        <mc:AlternateContent xmlns:mc="http://schemas.openxmlformats.org/markup-compatibility/2006">
          <mc:Choice Requires="x14">
            <control shapeId="100369" r:id="rId12" name="Check Box 17">
              <controlPr defaultSize="0" autoFill="0" autoLine="0" autoPict="0" altText="はい">
                <anchor moveWithCells="1">
                  <from>
                    <xdr:col>6</xdr:col>
                    <xdr:colOff>19050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100370" r:id="rId13" name="Check Box 18">
              <controlPr defaultSize="0" autoFill="0" autoLine="0" autoPict="0" altText="はい">
                <anchor moveWithCells="1">
                  <from>
                    <xdr:col>6</xdr:col>
                    <xdr:colOff>19050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100371" r:id="rId14" name="Check Box 19">
              <controlPr defaultSize="0" autoFill="0" autoLine="0" autoPict="0" altText="はい">
                <anchor moveWithCells="1">
                  <from>
                    <xdr:col>6</xdr:col>
                    <xdr:colOff>19050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100375" r:id="rId15" name="Check Box 23">
              <controlPr defaultSize="0" autoFill="0" autoLine="0" autoPict="0" altText="はい">
                <anchor moveWithCells="1">
                  <from>
                    <xdr:col>6</xdr:col>
                    <xdr:colOff>19050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00376" r:id="rId16" name="Check Box 24">
              <controlPr defaultSize="0" autoFill="0" autoLine="0" autoPict="0" altText="はい">
                <anchor moveWithCells="1">
                  <from>
                    <xdr:col>6</xdr:col>
                    <xdr:colOff>19050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100380" r:id="rId17" name="Check Box 28">
              <controlPr defaultSize="0" autoFill="0" autoLine="0" autoPict="0" altText="はい">
                <anchor moveWithCells="1">
                  <from>
                    <xdr:col>5</xdr:col>
                    <xdr:colOff>50800</xdr:colOff>
                    <xdr:row>16</xdr:row>
                    <xdr:rowOff>0</xdr:rowOff>
                  </from>
                  <to>
                    <xdr:col>6</xdr:col>
                    <xdr:colOff>6350</xdr:colOff>
                    <xdr:row>17</xdr:row>
                    <xdr:rowOff>0</xdr:rowOff>
                  </to>
                </anchor>
              </controlPr>
            </control>
          </mc:Choice>
        </mc:AlternateContent>
        <mc:AlternateContent xmlns:mc="http://schemas.openxmlformats.org/markup-compatibility/2006">
          <mc:Choice Requires="x14">
            <control shapeId="100381" r:id="rId18" name="Check Box 29">
              <controlPr defaultSize="0" autoFill="0" autoLine="0" autoPict="0" altText="はい">
                <anchor moveWithCells="1">
                  <from>
                    <xdr:col>5</xdr:col>
                    <xdr:colOff>50800</xdr:colOff>
                    <xdr:row>15</xdr:row>
                    <xdr:rowOff>0</xdr:rowOff>
                  </from>
                  <to>
                    <xdr:col>6</xdr:col>
                    <xdr:colOff>6350</xdr:colOff>
                    <xdr:row>16</xdr:row>
                    <xdr:rowOff>0</xdr:rowOff>
                  </to>
                </anchor>
              </controlPr>
            </control>
          </mc:Choice>
        </mc:AlternateContent>
        <mc:AlternateContent xmlns:mc="http://schemas.openxmlformats.org/markup-compatibility/2006">
          <mc:Choice Requires="x14">
            <control shapeId="100382" r:id="rId19" name="Check Box 30">
              <controlPr defaultSize="0" autoFill="0" autoLine="0" autoPict="0" altText="はい">
                <anchor moveWithCells="1">
                  <from>
                    <xdr:col>5</xdr:col>
                    <xdr:colOff>50800</xdr:colOff>
                    <xdr:row>17</xdr:row>
                    <xdr:rowOff>0</xdr:rowOff>
                  </from>
                  <to>
                    <xdr:col>6</xdr:col>
                    <xdr:colOff>6350</xdr:colOff>
                    <xdr:row>18</xdr:row>
                    <xdr:rowOff>0</xdr:rowOff>
                  </to>
                </anchor>
              </controlPr>
            </control>
          </mc:Choice>
        </mc:AlternateContent>
        <mc:AlternateContent xmlns:mc="http://schemas.openxmlformats.org/markup-compatibility/2006">
          <mc:Choice Requires="x14">
            <control shapeId="100384" r:id="rId20" name="Check Box 32">
              <controlPr defaultSize="0" autoFill="0" autoLine="0" autoPict="0" altText="はい">
                <anchor moveWithCells="1">
                  <from>
                    <xdr:col>5</xdr:col>
                    <xdr:colOff>50800</xdr:colOff>
                    <xdr:row>21</xdr:row>
                    <xdr:rowOff>0</xdr:rowOff>
                  </from>
                  <to>
                    <xdr:col>6</xdr:col>
                    <xdr:colOff>6350</xdr:colOff>
                    <xdr:row>22</xdr:row>
                    <xdr:rowOff>247650</xdr:rowOff>
                  </to>
                </anchor>
              </controlPr>
            </control>
          </mc:Choice>
        </mc:AlternateContent>
        <mc:AlternateContent xmlns:mc="http://schemas.openxmlformats.org/markup-compatibility/2006">
          <mc:Choice Requires="x14">
            <control shapeId="100388" r:id="rId21" name="Check Box 36">
              <controlPr defaultSize="0" autoFill="0" autoLine="0" autoPict="0" altText="はい">
                <anchor moveWithCells="1">
                  <from>
                    <xdr:col>5</xdr:col>
                    <xdr:colOff>44450</xdr:colOff>
                    <xdr:row>24</xdr:row>
                    <xdr:rowOff>0</xdr:rowOff>
                  </from>
                  <to>
                    <xdr:col>6</xdr:col>
                    <xdr:colOff>6350</xdr:colOff>
                    <xdr:row>25</xdr:row>
                    <xdr:rowOff>0</xdr:rowOff>
                  </to>
                </anchor>
              </controlPr>
            </control>
          </mc:Choice>
        </mc:AlternateContent>
        <mc:AlternateContent xmlns:mc="http://schemas.openxmlformats.org/markup-compatibility/2006">
          <mc:Choice Requires="x14">
            <control shapeId="100389" r:id="rId22" name="Check Box 37">
              <controlPr defaultSize="0" autoFill="0" autoLine="0" autoPict="0" altText="はい">
                <anchor moveWithCells="1">
                  <from>
                    <xdr:col>5</xdr:col>
                    <xdr:colOff>44450</xdr:colOff>
                    <xdr:row>23</xdr:row>
                    <xdr:rowOff>0</xdr:rowOff>
                  </from>
                  <to>
                    <xdr:col>6</xdr:col>
                    <xdr:colOff>6350</xdr:colOff>
                    <xdr:row>24</xdr:row>
                    <xdr:rowOff>0</xdr:rowOff>
                  </to>
                </anchor>
              </controlPr>
            </control>
          </mc:Choice>
        </mc:AlternateContent>
        <mc:AlternateContent xmlns:mc="http://schemas.openxmlformats.org/markup-compatibility/2006">
          <mc:Choice Requires="x14">
            <control shapeId="100392" r:id="rId23" name="Check Box 40">
              <controlPr defaultSize="0" autoFill="0" autoLine="0" autoPict="0" altText="はい">
                <anchor moveWithCells="1">
                  <from>
                    <xdr:col>6</xdr:col>
                    <xdr:colOff>12700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100393" r:id="rId24" name="Check Box 41">
              <controlPr defaultSize="0" autoFill="0" autoLine="0" autoPict="0" altText="はい">
                <anchor moveWithCells="1">
                  <from>
                    <xdr:col>6</xdr:col>
                    <xdr:colOff>12700</xdr:colOff>
                    <xdr:row>11</xdr:row>
                    <xdr:rowOff>0</xdr:rowOff>
                  </from>
                  <to>
                    <xdr:col>8</xdr:col>
                    <xdr:colOff>0</xdr:colOff>
                    <xdr:row>12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1"/>
  <sheetViews>
    <sheetView view="pageBreakPreview" zoomScaleNormal="100" zoomScaleSheetLayoutView="100" workbookViewId="0"/>
  </sheetViews>
  <sheetFormatPr defaultColWidth="9" defaultRowHeight="13"/>
  <cols>
    <col min="1" max="1" width="5.6328125" style="2" customWidth="1"/>
    <col min="2" max="3" width="15.6328125" style="2" customWidth="1"/>
    <col min="4" max="4" width="15.6328125" style="3" customWidth="1"/>
    <col min="5" max="5" width="10.6328125" style="3" customWidth="1"/>
    <col min="6" max="8" width="10.6328125" style="2" customWidth="1"/>
    <col min="9" max="9" width="10.7265625" style="246" customWidth="1"/>
    <col min="10" max="10" width="9" style="260" customWidth="1"/>
    <col min="11" max="13" width="9" style="251"/>
    <col min="14" max="14" width="9" style="277"/>
    <col min="15" max="16384" width="9" style="2"/>
  </cols>
  <sheetData>
    <row r="1" spans="1:12" ht="21" customHeight="1">
      <c r="A1" s="21" t="s">
        <v>420</v>
      </c>
      <c r="D1" s="22"/>
      <c r="E1" s="23"/>
      <c r="F1" s="12"/>
      <c r="G1" s="12"/>
      <c r="I1" s="261"/>
    </row>
    <row r="2" spans="1:12" ht="21" customHeight="1">
      <c r="D2" s="24"/>
      <c r="E2" s="126">
        <f>SUM(E4:E33)</f>
        <v>0</v>
      </c>
      <c r="F2" s="25" t="s">
        <v>26</v>
      </c>
      <c r="G2" s="12"/>
      <c r="I2" s="261"/>
      <c r="J2" s="262"/>
      <c r="L2" s="251" t="s">
        <v>343</v>
      </c>
    </row>
    <row r="3" spans="1:12" ht="21" customHeight="1">
      <c r="A3" s="26" t="s">
        <v>1</v>
      </c>
      <c r="B3" s="292" t="s">
        <v>45</v>
      </c>
      <c r="C3" s="342"/>
      <c r="D3" s="343"/>
      <c r="E3" s="27" t="s">
        <v>35</v>
      </c>
      <c r="F3" s="144" t="s">
        <v>294</v>
      </c>
      <c r="G3" s="344" t="s">
        <v>295</v>
      </c>
      <c r="H3" s="345"/>
      <c r="I3" s="263" t="s">
        <v>21</v>
      </c>
      <c r="J3" s="264" t="s">
        <v>22</v>
      </c>
      <c r="L3" s="251" t="str">
        <f>CONCATENATE(L4, L5,L6,L7,L8,L9,L10,L11,L12,L13,L14,L15,L16,L17,L18,L19,L20,L21,L22,L23,L24,L25,L26,L27,L28,L29,L30,L31,L32,L33)</f>
        <v/>
      </c>
    </row>
    <row r="4" spans="1:12" ht="21" customHeight="1">
      <c r="A4" s="29" t="s">
        <v>383</v>
      </c>
      <c r="B4" s="429" t="s">
        <v>315</v>
      </c>
      <c r="C4" s="430"/>
      <c r="D4" s="431"/>
      <c r="E4" s="32"/>
      <c r="F4" s="84"/>
      <c r="G4" s="315" t="s">
        <v>60</v>
      </c>
      <c r="H4" s="316"/>
      <c r="J4" s="30"/>
      <c r="L4" s="251" t="str">
        <f>IF(I4=TRUE,IF(E4="－","",IF(E4&gt;1,A4&amp;E4&amp;"p",A4)),"")</f>
        <v/>
      </c>
    </row>
    <row r="5" spans="1:12" ht="21" customHeight="1">
      <c r="A5" s="223" t="s">
        <v>383</v>
      </c>
      <c r="B5" s="426"/>
      <c r="C5" s="427"/>
      <c r="D5" s="432"/>
      <c r="E5" s="129" t="str">
        <f>IF(I5=TRUE,J5,"")</f>
        <v/>
      </c>
      <c r="F5" s="73"/>
      <c r="G5" s="381"/>
      <c r="H5" s="382"/>
      <c r="I5" s="265" t="b">
        <v>0</v>
      </c>
      <c r="J5" s="30">
        <v>1</v>
      </c>
      <c r="L5" s="251" t="str">
        <f>IF(I5=TRUE,IF(E5="－","",IF(E5&gt;1,A5&amp;E5&amp;"p",A5)),"")</f>
        <v/>
      </c>
    </row>
    <row r="6" spans="1:12" ht="21" customHeight="1">
      <c r="A6" s="223" t="s">
        <v>383</v>
      </c>
      <c r="B6" s="433"/>
      <c r="C6" s="434"/>
      <c r="D6" s="435"/>
      <c r="E6" s="34"/>
      <c r="F6" s="74"/>
      <c r="G6" s="383"/>
      <c r="H6" s="384"/>
      <c r="J6" s="30"/>
      <c r="L6" s="251" t="str">
        <f>IF(I6=TRUE,IF(E6="－","",IF(E6&gt;1,A6&amp;E6&amp;"p",A6)),"")</f>
        <v/>
      </c>
    </row>
    <row r="7" spans="1:12" ht="21" customHeight="1">
      <c r="A7" s="29" t="s">
        <v>384</v>
      </c>
      <c r="B7" s="350" t="s">
        <v>433</v>
      </c>
      <c r="C7" s="351"/>
      <c r="D7" s="352"/>
      <c r="E7" s="32"/>
      <c r="F7" s="84"/>
      <c r="G7" s="315" t="s">
        <v>303</v>
      </c>
      <c r="H7" s="316"/>
      <c r="J7" s="30"/>
      <c r="L7" s="251" t="str">
        <f>IF(I7=TRUE,IF(E7="－","",IF(E7&gt;1,A7&amp;E7&amp;"p",A7)),"")</f>
        <v/>
      </c>
    </row>
    <row r="8" spans="1:12" ht="21" customHeight="1">
      <c r="A8" s="223" t="s">
        <v>384</v>
      </c>
      <c r="B8" s="328"/>
      <c r="C8" s="329"/>
      <c r="D8" s="353"/>
      <c r="E8" s="129" t="str">
        <f>IF(I8=TRUE,J8,"")</f>
        <v/>
      </c>
      <c r="F8" s="73"/>
      <c r="G8" s="381"/>
      <c r="H8" s="382"/>
      <c r="I8" s="265" t="b">
        <v>0</v>
      </c>
      <c r="J8" s="30">
        <v>1</v>
      </c>
      <c r="L8" s="251" t="str">
        <f>IF(I8=TRUE,IF(E8="－","",IF(E8&gt;1,A8&amp;E8&amp;"p",A8)),"")</f>
        <v/>
      </c>
    </row>
    <row r="9" spans="1:12" ht="21" customHeight="1">
      <c r="A9" s="223" t="s">
        <v>384</v>
      </c>
      <c r="B9" s="354"/>
      <c r="C9" s="355"/>
      <c r="D9" s="356"/>
      <c r="E9" s="34"/>
      <c r="F9" s="148" t="s">
        <v>290</v>
      </c>
      <c r="G9" s="383"/>
      <c r="H9" s="384"/>
      <c r="J9" s="30"/>
      <c r="L9" s="251" t="str">
        <f t="shared" ref="L9:L12" si="0">IF(I9=TRUE,IF(E9="－","",IF(E9&gt;1,A9&amp;E9&amp;"p",A9)),"")</f>
        <v/>
      </c>
    </row>
    <row r="10" spans="1:12" ht="21" customHeight="1">
      <c r="A10" s="29" t="s">
        <v>437</v>
      </c>
      <c r="B10" s="350" t="s">
        <v>271</v>
      </c>
      <c r="C10" s="351"/>
      <c r="D10" s="352"/>
      <c r="E10" s="32"/>
      <c r="F10" s="84"/>
      <c r="G10" s="315" t="s">
        <v>305</v>
      </c>
      <c r="H10" s="316"/>
      <c r="J10" s="30"/>
      <c r="L10" s="251" t="str">
        <f t="shared" si="0"/>
        <v/>
      </c>
    </row>
    <row r="11" spans="1:12" ht="21" customHeight="1">
      <c r="A11" s="223" t="s">
        <v>438</v>
      </c>
      <c r="B11" s="328"/>
      <c r="C11" s="329"/>
      <c r="D11" s="353"/>
      <c r="E11" s="129" t="str">
        <f>IF(I11=TRUE,J11,"")</f>
        <v/>
      </c>
      <c r="F11" s="73"/>
      <c r="G11" s="381"/>
      <c r="H11" s="382"/>
      <c r="I11" s="265" t="b">
        <v>0</v>
      </c>
      <c r="J11" s="30">
        <v>1</v>
      </c>
      <c r="L11" s="251" t="str">
        <f t="shared" si="0"/>
        <v/>
      </c>
    </row>
    <row r="12" spans="1:12" ht="21" customHeight="1">
      <c r="A12" s="223" t="s">
        <v>385</v>
      </c>
      <c r="B12" s="354"/>
      <c r="C12" s="355"/>
      <c r="D12" s="356"/>
      <c r="E12" s="34"/>
      <c r="F12" s="158" t="s">
        <v>290</v>
      </c>
      <c r="G12" s="383"/>
      <c r="H12" s="384"/>
      <c r="J12" s="30"/>
      <c r="L12" s="251" t="str">
        <f t="shared" si="0"/>
        <v/>
      </c>
    </row>
    <row r="13" spans="1:12" ht="21" customHeight="1">
      <c r="A13" s="29" t="s">
        <v>436</v>
      </c>
      <c r="B13" s="350" t="s">
        <v>425</v>
      </c>
      <c r="C13" s="351"/>
      <c r="D13" s="352"/>
      <c r="E13" s="32"/>
      <c r="F13" s="84"/>
      <c r="G13" s="315" t="s">
        <v>427</v>
      </c>
      <c r="H13" s="316"/>
      <c r="J13" s="30"/>
      <c r="L13" s="251" t="str">
        <f t="shared" ref="L13:L21" si="1">IF(I13=TRUE,IF(E13="－","",IF(E13&gt;1,A13&amp;E13&amp;"p",A13)),"")</f>
        <v/>
      </c>
    </row>
    <row r="14" spans="1:12" ht="21" customHeight="1">
      <c r="A14" s="223" t="s">
        <v>436</v>
      </c>
      <c r="B14" s="328"/>
      <c r="C14" s="329"/>
      <c r="D14" s="353"/>
      <c r="E14" s="129" t="str">
        <f>IF(I14=TRUE,J14,"")</f>
        <v/>
      </c>
      <c r="F14" s="73"/>
      <c r="G14" s="381"/>
      <c r="H14" s="382"/>
      <c r="I14" s="265" t="b">
        <v>0</v>
      </c>
      <c r="J14" s="30">
        <v>1</v>
      </c>
      <c r="L14" s="251" t="str">
        <f t="shared" si="1"/>
        <v/>
      </c>
    </row>
    <row r="15" spans="1:12" ht="21" customHeight="1">
      <c r="A15" s="223" t="s">
        <v>436</v>
      </c>
      <c r="B15" s="354"/>
      <c r="C15" s="355"/>
      <c r="D15" s="356"/>
      <c r="E15" s="34"/>
      <c r="F15" s="148" t="s">
        <v>290</v>
      </c>
      <c r="G15" s="383"/>
      <c r="H15" s="384"/>
      <c r="J15" s="30"/>
      <c r="L15" s="251" t="str">
        <f t="shared" si="1"/>
        <v/>
      </c>
    </row>
    <row r="16" spans="1:12" ht="21" customHeight="1">
      <c r="A16" s="29" t="s">
        <v>386</v>
      </c>
      <c r="B16" s="350" t="s">
        <v>316</v>
      </c>
      <c r="C16" s="351"/>
      <c r="D16" s="352"/>
      <c r="E16" s="32"/>
      <c r="F16" s="84"/>
      <c r="G16" s="315" t="s">
        <v>302</v>
      </c>
      <c r="H16" s="316"/>
      <c r="J16" s="30"/>
      <c r="L16" s="251" t="str">
        <f t="shared" si="1"/>
        <v/>
      </c>
    </row>
    <row r="17" spans="1:12" ht="21" customHeight="1">
      <c r="A17" s="223" t="s">
        <v>386</v>
      </c>
      <c r="B17" s="328"/>
      <c r="C17" s="329"/>
      <c r="D17" s="353"/>
      <c r="E17" s="129" t="str">
        <f>IF(I17=TRUE,J17,"")</f>
        <v/>
      </c>
      <c r="F17" s="73"/>
      <c r="G17" s="381"/>
      <c r="H17" s="382"/>
      <c r="I17" s="265" t="b">
        <v>0</v>
      </c>
      <c r="J17" s="30">
        <v>1</v>
      </c>
      <c r="L17" s="251" t="str">
        <f t="shared" si="1"/>
        <v/>
      </c>
    </row>
    <row r="18" spans="1:12" ht="21" customHeight="1">
      <c r="A18" s="223" t="s">
        <v>386</v>
      </c>
      <c r="B18" s="354"/>
      <c r="C18" s="355"/>
      <c r="D18" s="356"/>
      <c r="E18" s="34"/>
      <c r="F18" s="148" t="s">
        <v>290</v>
      </c>
      <c r="G18" s="383"/>
      <c r="H18" s="384"/>
      <c r="J18" s="30"/>
      <c r="L18" s="251" t="str">
        <f t="shared" si="1"/>
        <v/>
      </c>
    </row>
    <row r="19" spans="1:12" ht="21" customHeight="1">
      <c r="A19" s="29" t="s">
        <v>435</v>
      </c>
      <c r="B19" s="350" t="s">
        <v>270</v>
      </c>
      <c r="C19" s="351"/>
      <c r="D19" s="352"/>
      <c r="E19" s="32"/>
      <c r="F19" s="84"/>
      <c r="G19" s="315" t="s">
        <v>304</v>
      </c>
      <c r="H19" s="316"/>
      <c r="J19" s="30"/>
      <c r="L19" s="251" t="str">
        <f t="shared" si="1"/>
        <v/>
      </c>
    </row>
    <row r="20" spans="1:12" ht="21" customHeight="1">
      <c r="A20" s="223" t="s">
        <v>435</v>
      </c>
      <c r="B20" s="328"/>
      <c r="C20" s="329"/>
      <c r="D20" s="353"/>
      <c r="E20" s="129" t="str">
        <f>IF(I20=TRUE,J20,"")</f>
        <v/>
      </c>
      <c r="F20" s="73"/>
      <c r="G20" s="381"/>
      <c r="H20" s="382"/>
      <c r="I20" s="265" t="b">
        <v>0</v>
      </c>
      <c r="J20" s="30">
        <v>1</v>
      </c>
      <c r="L20" s="251" t="str">
        <f t="shared" si="1"/>
        <v/>
      </c>
    </row>
    <row r="21" spans="1:12" ht="21" customHeight="1">
      <c r="A21" s="223" t="s">
        <v>435</v>
      </c>
      <c r="B21" s="354"/>
      <c r="C21" s="355"/>
      <c r="D21" s="356"/>
      <c r="E21" s="34"/>
      <c r="F21" s="158" t="s">
        <v>290</v>
      </c>
      <c r="G21" s="383"/>
      <c r="H21" s="384"/>
      <c r="J21" s="30"/>
      <c r="L21" s="251" t="str">
        <f t="shared" si="1"/>
        <v/>
      </c>
    </row>
    <row r="22" spans="1:12" ht="21" customHeight="1">
      <c r="A22" s="29" t="s">
        <v>434</v>
      </c>
      <c r="B22" s="429" t="s">
        <v>442</v>
      </c>
      <c r="C22" s="430"/>
      <c r="D22" s="431"/>
      <c r="E22" s="32"/>
      <c r="F22" s="84"/>
      <c r="G22" s="315" t="s">
        <v>426</v>
      </c>
      <c r="H22" s="316"/>
      <c r="J22" s="30"/>
      <c r="L22" s="251" t="str">
        <f>IF(I22=TRUE,IF(E22="－","",IF(E22&gt;1,A22&amp;E22&amp;"p",A22)),"")</f>
        <v/>
      </c>
    </row>
    <row r="23" spans="1:12" ht="21" customHeight="1">
      <c r="A23" s="223" t="s">
        <v>434</v>
      </c>
      <c r="B23" s="426"/>
      <c r="C23" s="427"/>
      <c r="D23" s="432"/>
      <c r="E23" s="129" t="str">
        <f>IF(I23=TRUE,J23,"")</f>
        <v/>
      </c>
      <c r="F23" s="73"/>
      <c r="G23" s="381"/>
      <c r="H23" s="382"/>
      <c r="I23" s="265" t="b">
        <v>0</v>
      </c>
      <c r="J23" s="30">
        <v>1</v>
      </c>
      <c r="L23" s="251" t="str">
        <f>IF(I23=TRUE,IF(E23="－","",IF(E23&gt;1,A23&amp;E23&amp;"p",A23)),"")</f>
        <v/>
      </c>
    </row>
    <row r="24" spans="1:12" ht="21" customHeight="1">
      <c r="A24" s="223" t="s">
        <v>434</v>
      </c>
      <c r="B24" s="433"/>
      <c r="C24" s="434"/>
      <c r="D24" s="435"/>
      <c r="E24" s="34"/>
      <c r="F24" s="158" t="s">
        <v>290</v>
      </c>
      <c r="G24" s="383"/>
      <c r="H24" s="384"/>
      <c r="J24" s="30"/>
      <c r="L24" s="251" t="str">
        <f>IF(I24=TRUE,IF(E24="－","",IF(E24&gt;1,A24&amp;E24&amp;"p",A24)),"")</f>
        <v/>
      </c>
    </row>
    <row r="25" spans="1:12" ht="21" customHeight="1">
      <c r="A25" s="227" t="s">
        <v>387</v>
      </c>
      <c r="B25" s="426" t="s">
        <v>317</v>
      </c>
      <c r="C25" s="427"/>
      <c r="D25" s="428"/>
      <c r="E25" s="71"/>
      <c r="F25" s="82"/>
      <c r="G25" s="315" t="s">
        <v>57</v>
      </c>
      <c r="H25" s="316"/>
      <c r="J25" s="30"/>
      <c r="L25" s="251" t="str">
        <f t="shared" ref="L25:L32" si="2">IF(I25=TRUE,IF(E25="－","",IF(E25&gt;1,A25&amp;E25&amp;"p",A25)),"")</f>
        <v/>
      </c>
    </row>
    <row r="26" spans="1:12" ht="21" customHeight="1">
      <c r="A26" s="228" t="s">
        <v>387</v>
      </c>
      <c r="B26" s="322" t="str">
        <f>IF(I26=TRUE,"取り組み内容について簡潔にご記載ください。(140字以内)","")</f>
        <v/>
      </c>
      <c r="C26" s="323"/>
      <c r="D26" s="324"/>
      <c r="E26" s="33" t="str">
        <f>IF(I26=TRUE,J26,"")</f>
        <v/>
      </c>
      <c r="F26" s="82"/>
      <c r="G26" s="317"/>
      <c r="H26" s="318"/>
      <c r="I26" s="265" t="b">
        <v>0</v>
      </c>
      <c r="J26" s="30">
        <v>1</v>
      </c>
      <c r="L26" s="251" t="str">
        <f t="shared" si="2"/>
        <v/>
      </c>
    </row>
    <row r="27" spans="1:12" ht="21" customHeight="1">
      <c r="A27" s="229" t="s">
        <v>387</v>
      </c>
      <c r="B27" s="325"/>
      <c r="C27" s="326"/>
      <c r="D27" s="327"/>
      <c r="E27" s="72"/>
      <c r="F27" s="82"/>
      <c r="G27" s="319"/>
      <c r="H27" s="320"/>
      <c r="J27" s="30"/>
      <c r="L27" s="251" t="str">
        <f t="shared" si="2"/>
        <v/>
      </c>
    </row>
    <row r="28" spans="1:12" ht="21" customHeight="1">
      <c r="A28" s="227" t="s">
        <v>388</v>
      </c>
      <c r="B28" s="350" t="s">
        <v>293</v>
      </c>
      <c r="C28" s="351"/>
      <c r="D28" s="360"/>
      <c r="E28" s="71"/>
      <c r="F28" s="81"/>
      <c r="G28" s="315" t="s">
        <v>57</v>
      </c>
      <c r="H28" s="316"/>
      <c r="J28" s="30"/>
      <c r="L28" s="251" t="str">
        <f t="shared" si="2"/>
        <v/>
      </c>
    </row>
    <row r="29" spans="1:12" ht="21" customHeight="1">
      <c r="A29" s="228" t="s">
        <v>388</v>
      </c>
      <c r="B29" s="322" t="str">
        <f>IF(I29=TRUE,"取り組み内容について簡潔にご記載ください。(140字以内)","")</f>
        <v/>
      </c>
      <c r="C29" s="323"/>
      <c r="D29" s="324"/>
      <c r="E29" s="33" t="str">
        <f>IF(I29=TRUE,J29,"")</f>
        <v/>
      </c>
      <c r="F29" s="82"/>
      <c r="G29" s="317"/>
      <c r="H29" s="318"/>
      <c r="I29" s="265" t="b">
        <v>0</v>
      </c>
      <c r="J29" s="30">
        <v>1</v>
      </c>
      <c r="L29" s="251" t="str">
        <f t="shared" si="2"/>
        <v/>
      </c>
    </row>
    <row r="30" spans="1:12" ht="21" customHeight="1">
      <c r="A30" s="229" t="s">
        <v>388</v>
      </c>
      <c r="B30" s="325"/>
      <c r="C30" s="326"/>
      <c r="D30" s="327"/>
      <c r="E30" s="72"/>
      <c r="F30" s="83"/>
      <c r="G30" s="319"/>
      <c r="H30" s="320"/>
      <c r="J30" s="30"/>
      <c r="L30" s="251" t="str">
        <f t="shared" si="2"/>
        <v/>
      </c>
    </row>
    <row r="31" spans="1:12" ht="21" customHeight="1">
      <c r="A31" s="227" t="s">
        <v>389</v>
      </c>
      <c r="B31" s="328" t="s">
        <v>293</v>
      </c>
      <c r="C31" s="329"/>
      <c r="D31" s="330"/>
      <c r="E31" s="71"/>
      <c r="F31" s="81"/>
      <c r="G31" s="315" t="s">
        <v>57</v>
      </c>
      <c r="H31" s="316"/>
      <c r="J31" s="30"/>
      <c r="L31" s="251" t="str">
        <f t="shared" si="2"/>
        <v/>
      </c>
    </row>
    <row r="32" spans="1:12" ht="21" customHeight="1">
      <c r="A32" s="228" t="s">
        <v>389</v>
      </c>
      <c r="B32" s="322" t="str">
        <f>IF(I32=TRUE,"取り組み内容について簡潔にご記載ください。(140字以内)","")</f>
        <v/>
      </c>
      <c r="C32" s="323"/>
      <c r="D32" s="324"/>
      <c r="E32" s="33" t="str">
        <f>IF(I32=TRUE,J32,"")</f>
        <v/>
      </c>
      <c r="F32" s="82"/>
      <c r="G32" s="317"/>
      <c r="H32" s="318"/>
      <c r="I32" s="265" t="b">
        <v>0</v>
      </c>
      <c r="J32" s="30">
        <v>1</v>
      </c>
      <c r="L32" s="251" t="str">
        <f t="shared" si="2"/>
        <v/>
      </c>
    </row>
    <row r="33" spans="1:19" ht="21" customHeight="1" thickBot="1">
      <c r="A33" s="229" t="s">
        <v>389</v>
      </c>
      <c r="B33" s="325"/>
      <c r="C33" s="326"/>
      <c r="D33" s="327"/>
      <c r="E33" s="72"/>
      <c r="F33" s="85"/>
      <c r="G33" s="331"/>
      <c r="H33" s="332"/>
      <c r="I33" s="251"/>
      <c r="J33" s="30"/>
      <c r="L33" s="251" t="str">
        <f>IF(I33=TRUE,IF(E33="－","",IF(E33&gt;1,A33&amp;E33&amp;"p",A33)),"")</f>
        <v/>
      </c>
    </row>
    <row r="34" spans="1:19">
      <c r="A34" s="44"/>
      <c r="B34" s="61"/>
      <c r="D34" s="24"/>
      <c r="E34" s="45"/>
      <c r="F34" s="25"/>
      <c r="G34" s="12"/>
      <c r="I34" s="261"/>
      <c r="J34" s="262"/>
    </row>
    <row r="35" spans="1:19" ht="20.149999999999999" customHeight="1">
      <c r="A35" s="321" t="s">
        <v>331</v>
      </c>
      <c r="B35" s="321"/>
      <c r="C35" s="321"/>
      <c r="D35" s="321"/>
      <c r="E35" s="321"/>
      <c r="F35" s="321"/>
      <c r="G35" s="321"/>
      <c r="H35" s="321"/>
      <c r="J35" s="30"/>
      <c r="K35" s="30"/>
    </row>
    <row r="36" spans="1:19" ht="20.149999999999999" customHeight="1">
      <c r="A36" s="321"/>
      <c r="B36" s="321"/>
      <c r="C36" s="321"/>
      <c r="D36" s="321"/>
      <c r="E36" s="321"/>
      <c r="F36" s="321"/>
      <c r="G36" s="321"/>
      <c r="H36" s="321"/>
      <c r="J36" s="30"/>
      <c r="K36" s="30"/>
    </row>
    <row r="37" spans="1:19" ht="20.149999999999999" customHeight="1">
      <c r="A37" s="321" t="s">
        <v>313</v>
      </c>
      <c r="B37" s="321"/>
      <c r="C37" s="321"/>
      <c r="D37" s="321"/>
      <c r="E37" s="321"/>
      <c r="F37" s="321"/>
      <c r="G37" s="321"/>
      <c r="H37" s="321"/>
      <c r="J37" s="30"/>
      <c r="K37" s="30"/>
    </row>
    <row r="38" spans="1:19" ht="20.149999999999999" customHeight="1">
      <c r="A38" s="321"/>
      <c r="B38" s="321"/>
      <c r="C38" s="321"/>
      <c r="D38" s="321"/>
      <c r="E38" s="321"/>
      <c r="F38" s="321"/>
      <c r="G38" s="321"/>
      <c r="H38" s="321"/>
      <c r="J38" s="266"/>
    </row>
    <row r="39" spans="1:19" ht="19.5" customHeight="1">
      <c r="A39" s="321" t="s">
        <v>403</v>
      </c>
      <c r="B39" s="321"/>
      <c r="C39" s="321"/>
      <c r="D39" s="321"/>
      <c r="E39" s="321"/>
      <c r="F39" s="321"/>
      <c r="G39" s="321"/>
      <c r="H39" s="321"/>
    </row>
    <row r="40" spans="1:19" ht="19.5" customHeight="1">
      <c r="A40" s="321"/>
      <c r="B40" s="321"/>
      <c r="C40" s="321"/>
      <c r="D40" s="321"/>
      <c r="E40" s="321"/>
      <c r="F40" s="321"/>
      <c r="G40" s="321"/>
      <c r="H40" s="321"/>
    </row>
    <row r="41" spans="1:19" s="10" customFormat="1" ht="21" customHeight="1">
      <c r="A41"/>
      <c r="B41"/>
      <c r="C41"/>
      <c r="D41"/>
      <c r="E41"/>
      <c r="F41"/>
      <c r="G41"/>
      <c r="H41" s="253" t="s">
        <v>61</v>
      </c>
      <c r="I41" s="248"/>
      <c r="J41" s="247"/>
      <c r="K41" s="247"/>
      <c r="L41" s="247"/>
      <c r="M41" s="247"/>
      <c r="N41" s="278"/>
      <c r="O41" s="130"/>
      <c r="P41" s="130"/>
      <c r="Q41" s="130"/>
      <c r="R41" s="130"/>
      <c r="S41" s="130"/>
    </row>
  </sheetData>
  <sheetProtection selectLockedCells="1"/>
  <mergeCells count="28">
    <mergeCell ref="G3:H3"/>
    <mergeCell ref="B3:D3"/>
    <mergeCell ref="B4:D6"/>
    <mergeCell ref="B13:D15"/>
    <mergeCell ref="B22:D24"/>
    <mergeCell ref="G4:H6"/>
    <mergeCell ref="G13:H15"/>
    <mergeCell ref="G7:H9"/>
    <mergeCell ref="G19:H21"/>
    <mergeCell ref="G22:H24"/>
    <mergeCell ref="B10:D12"/>
    <mergeCell ref="B7:D9"/>
    <mergeCell ref="G10:H12"/>
    <mergeCell ref="A39:H40"/>
    <mergeCell ref="G16:H18"/>
    <mergeCell ref="B19:D21"/>
    <mergeCell ref="B25:D25"/>
    <mergeCell ref="G25:H27"/>
    <mergeCell ref="B28:D28"/>
    <mergeCell ref="G28:H30"/>
    <mergeCell ref="B31:D31"/>
    <mergeCell ref="G31:H33"/>
    <mergeCell ref="B16:D18"/>
    <mergeCell ref="A37:H38"/>
    <mergeCell ref="B26:D27"/>
    <mergeCell ref="B29:D30"/>
    <mergeCell ref="A35:H36"/>
    <mergeCell ref="B32:D33"/>
  </mergeCells>
  <phoneticPr fontId="1"/>
  <conditionalFormatting sqref="B26:D27">
    <cfRule type="containsText" dxfId="17" priority="3" operator="containsText" text="140字以内">
      <formula>NOT(ISERROR(SEARCH("140字以内",B26)))</formula>
    </cfRule>
  </conditionalFormatting>
  <conditionalFormatting sqref="B29:D30">
    <cfRule type="containsText" dxfId="16" priority="2" operator="containsText" text="140字以内">
      <formula>NOT(ISERROR(SEARCH("140字以内",B29)))</formula>
    </cfRule>
  </conditionalFormatting>
  <conditionalFormatting sqref="B32:D33">
    <cfRule type="containsText" dxfId="15" priority="1" operator="containsText" text="140字以内">
      <formula>NOT(ISERROR(SEARCH("140字以内",B32)))</formula>
    </cfRule>
  </conditionalFormatting>
  <hyperlinks>
    <hyperlink ref="H41" location="'4-5物流'!A1" display="↑上へ" xr:uid="{00000000-0004-0000-0500-000000000000}"/>
  </hyperlinks>
  <pageMargins left="0.51181102362204722" right="0.51181102362204722" top="0.74803149606299213" bottom="0.35433070866141736" header="0.31496062992125984" footer="0.31496062992125984"/>
  <pageSetup paperSize="9" scale="99" fitToHeight="0" orientation="portrait" r:id="rId1"/>
  <headerFooter>
    <oddHeader>&amp;L付属証明書　5ページ&amp;R501V2</oddHead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ltText="はい">
                <anchor moveWithCells="1">
                  <from>
                    <xdr:col>5</xdr:col>
                    <xdr:colOff>38100</xdr:colOff>
                    <xdr:row>4</xdr:row>
                    <xdr:rowOff>0</xdr:rowOff>
                  </from>
                  <to>
                    <xdr:col>6</xdr:col>
                    <xdr:colOff>0</xdr:colOff>
                    <xdr:row>5</xdr:row>
                    <xdr:rowOff>0</xdr:rowOff>
                  </to>
                </anchor>
              </controlPr>
            </control>
          </mc:Choice>
        </mc:AlternateContent>
        <mc:AlternateContent xmlns:mc="http://schemas.openxmlformats.org/markup-compatibility/2006">
          <mc:Choice Requires="x14">
            <control shapeId="81926" r:id="rId5" name="Check Box 6">
              <controlPr defaultSize="0" autoFill="0" autoLine="0" autoPict="0" altText="はい">
                <anchor moveWithCells="1">
                  <from>
                    <xdr:col>5</xdr:col>
                    <xdr:colOff>38100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81929" r:id="rId6" name="Check Box 9">
              <controlPr defaultSize="0" autoFill="0" autoLine="0" autoPict="0" altText="はい">
                <anchor moveWithCells="1">
                  <from>
                    <xdr:col>5</xdr:col>
                    <xdr:colOff>38100</xdr:colOff>
                    <xdr:row>16</xdr:row>
                    <xdr:rowOff>0</xdr:rowOff>
                  </from>
                  <to>
                    <xdr:col>6</xdr:col>
                    <xdr:colOff>0</xdr:colOff>
                    <xdr:row>16</xdr:row>
                    <xdr:rowOff>260350</xdr:rowOff>
                  </to>
                </anchor>
              </controlPr>
            </control>
          </mc:Choice>
        </mc:AlternateContent>
        <mc:AlternateContent xmlns:mc="http://schemas.openxmlformats.org/markup-compatibility/2006">
          <mc:Choice Requires="x14">
            <control shapeId="81932" r:id="rId7" name="Check Box 12">
              <controlPr defaultSize="0" autoFill="0" autoLine="0" autoPict="0" altText="はい">
                <anchor moveWithCells="1">
                  <from>
                    <xdr:col>5</xdr:col>
                    <xdr:colOff>38100</xdr:colOff>
                    <xdr:row>7</xdr:row>
                    <xdr:rowOff>0</xdr:rowOff>
                  </from>
                  <to>
                    <xdr:col>6</xdr:col>
                    <xdr:colOff>0</xdr:colOff>
                    <xdr:row>8</xdr:row>
                    <xdr:rowOff>0</xdr:rowOff>
                  </to>
                </anchor>
              </controlPr>
            </control>
          </mc:Choice>
        </mc:AlternateContent>
        <mc:AlternateContent xmlns:mc="http://schemas.openxmlformats.org/markup-compatibility/2006">
          <mc:Choice Requires="x14">
            <control shapeId="81933" r:id="rId8" name="Check Box 13">
              <controlPr defaultSize="0" autoFill="0" autoLine="0" autoPict="0" altText="はい">
                <anchor moveWithCells="1">
                  <from>
                    <xdr:col>5</xdr:col>
                    <xdr:colOff>38100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81934" r:id="rId9" name="Check Box 14">
              <controlPr defaultSize="0" autoFill="0" autoLine="0" autoPict="0" altText="はい">
                <anchor moveWithCells="1">
                  <from>
                    <xdr:col>5</xdr:col>
                    <xdr:colOff>38100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81935" r:id="rId10" name="Check Box 15">
              <controlPr defaultSize="0" autoFill="0" autoLine="0" autoPict="0" altText="はい">
                <anchor moveWithCells="1">
                  <from>
                    <xdr:col>5</xdr:col>
                    <xdr:colOff>38100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81939" r:id="rId11" name="Check Box 19">
              <controlPr defaultSize="0" autoFill="0" autoLine="0" autoPict="0" altText="はい">
                <anchor moveWithCells="1">
                  <from>
                    <xdr:col>5</xdr:col>
                    <xdr:colOff>38100</xdr:colOff>
                    <xdr:row>25</xdr:row>
                    <xdr:rowOff>0</xdr:rowOff>
                  </from>
                  <to>
                    <xdr:col>6</xdr:col>
                    <xdr:colOff>0</xdr:colOff>
                    <xdr:row>25</xdr:row>
                    <xdr:rowOff>260350</xdr:rowOff>
                  </to>
                </anchor>
              </controlPr>
            </control>
          </mc:Choice>
        </mc:AlternateContent>
        <mc:AlternateContent xmlns:mc="http://schemas.openxmlformats.org/markup-compatibility/2006">
          <mc:Choice Requires="x14">
            <control shapeId="81940" r:id="rId12" name="Check Box 20">
              <controlPr defaultSize="0" autoFill="0" autoLine="0" autoPict="0" altText="はい">
                <anchor moveWithCells="1">
                  <from>
                    <xdr:col>5</xdr:col>
                    <xdr:colOff>38100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81941" r:id="rId13" name="Check Box 21">
              <controlPr defaultSize="0" autoFill="0" autoLine="0" autoPict="0" altText="はい">
                <anchor moveWithCells="1">
                  <from>
                    <xdr:col>5</xdr:col>
                    <xdr:colOff>38100</xdr:colOff>
                    <xdr:row>31</xdr:row>
                    <xdr:rowOff>0</xdr:rowOff>
                  </from>
                  <to>
                    <xdr:col>6</xdr:col>
                    <xdr:colOff>0</xdr:colOff>
                    <xdr:row>32</xdr:row>
                    <xdr:rowOff>0</xdr:rowOff>
                  </to>
                </anchor>
              </controlPr>
            </control>
          </mc:Choice>
        </mc:AlternateContent>
        <mc:AlternateContent xmlns:mc="http://schemas.openxmlformats.org/markup-compatibility/2006">
          <mc:Choice Requires="x14">
            <control shapeId="81942" r:id="rId14" name="Check Box 22">
              <controlPr defaultSize="0" autoFill="0" autoLine="0" autoPict="0" altText="はい">
                <anchor moveWithCells="1">
                  <from>
                    <xdr:col>6</xdr:col>
                    <xdr:colOff>38100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81943" r:id="rId15" name="Check Box 23">
              <controlPr defaultSize="0" autoFill="0" autoLine="0" autoPict="0" altText="はい">
                <anchor moveWithCells="1">
                  <from>
                    <xdr:col>6</xdr:col>
                    <xdr:colOff>38100</xdr:colOff>
                    <xdr:row>29</xdr:row>
                    <xdr:rowOff>0</xdr:rowOff>
                  </from>
                  <to>
                    <xdr:col>7</xdr:col>
                    <xdr:colOff>742950</xdr:colOff>
                    <xdr:row>30</xdr:row>
                    <xdr:rowOff>0</xdr:rowOff>
                  </to>
                </anchor>
              </controlPr>
            </control>
          </mc:Choice>
        </mc:AlternateContent>
        <mc:AlternateContent xmlns:mc="http://schemas.openxmlformats.org/markup-compatibility/2006">
          <mc:Choice Requires="x14">
            <control shapeId="81944" r:id="rId16" name="Check Box 24">
              <controlPr defaultSize="0" autoFill="0" autoLine="0" autoPict="0" altText="はい">
                <anchor moveWithCells="1">
                  <from>
                    <xdr:col>6</xdr:col>
                    <xdr:colOff>38100</xdr:colOff>
                    <xdr:row>32</xdr:row>
                    <xdr:rowOff>0</xdr:rowOff>
                  </from>
                  <to>
                    <xdr:col>7</xdr:col>
                    <xdr:colOff>742950</xdr:colOff>
                    <xdr:row>33</xdr:row>
                    <xdr:rowOff>0</xdr:rowOff>
                  </to>
                </anchor>
              </controlPr>
            </control>
          </mc:Choice>
        </mc:AlternateContent>
        <mc:AlternateContent xmlns:mc="http://schemas.openxmlformats.org/markup-compatibility/2006">
          <mc:Choice Requires="x14">
            <control shapeId="81949" r:id="rId17" name="Check Box 29">
              <controlPr defaultSize="0" autoFill="0" autoLine="0" autoPict="0" altText="はい">
                <anchor moveWithCells="1">
                  <from>
                    <xdr:col>6</xdr:col>
                    <xdr:colOff>38100</xdr:colOff>
                    <xdr:row>14</xdr:row>
                    <xdr:rowOff>0</xdr:rowOff>
                  </from>
                  <to>
                    <xdr:col>7</xdr:col>
                    <xdr:colOff>742950</xdr:colOff>
                    <xdr:row>15</xdr:row>
                    <xdr:rowOff>0</xdr:rowOff>
                  </to>
                </anchor>
              </controlPr>
            </control>
          </mc:Choice>
        </mc:AlternateContent>
        <mc:AlternateContent xmlns:mc="http://schemas.openxmlformats.org/markup-compatibility/2006">
          <mc:Choice Requires="x14">
            <control shapeId="81950" r:id="rId18" name="Check Box 30">
              <controlPr defaultSize="0" autoFill="0" autoLine="0" autoPict="0" altText="はい">
                <anchor moveWithCells="1">
                  <from>
                    <xdr:col>6</xdr:col>
                    <xdr:colOff>38100</xdr:colOff>
                    <xdr:row>20</xdr:row>
                    <xdr:rowOff>0</xdr:rowOff>
                  </from>
                  <to>
                    <xdr:col>7</xdr:col>
                    <xdr:colOff>742950</xdr:colOff>
                    <xdr:row>21</xdr:row>
                    <xdr:rowOff>0</xdr:rowOff>
                  </to>
                </anchor>
              </controlPr>
            </control>
          </mc:Choice>
        </mc:AlternateContent>
        <mc:AlternateContent xmlns:mc="http://schemas.openxmlformats.org/markup-compatibility/2006">
          <mc:Choice Requires="x14">
            <control shapeId="81953" r:id="rId19" name="Check Box 33">
              <controlPr defaultSize="0" autoFill="0" autoLine="0" autoPict="0" altText="はい">
                <anchor moveWithCells="1">
                  <from>
                    <xdr:col>6</xdr:col>
                    <xdr:colOff>38100</xdr:colOff>
                    <xdr:row>11</xdr:row>
                    <xdr:rowOff>0</xdr:rowOff>
                  </from>
                  <to>
                    <xdr:col>7</xdr:col>
                    <xdr:colOff>742950</xdr:colOff>
                    <xdr:row>12</xdr:row>
                    <xdr:rowOff>0</xdr:rowOff>
                  </to>
                </anchor>
              </controlPr>
            </control>
          </mc:Choice>
        </mc:AlternateContent>
        <mc:AlternateContent xmlns:mc="http://schemas.openxmlformats.org/markup-compatibility/2006">
          <mc:Choice Requires="x14">
            <control shapeId="81955" r:id="rId20" name="Check Box 35">
              <controlPr defaultSize="0" autoFill="0" autoLine="0" autoPict="0" altText="はい">
                <anchor moveWithCells="1">
                  <from>
                    <xdr:col>6</xdr:col>
                    <xdr:colOff>38100</xdr:colOff>
                    <xdr:row>17</xdr:row>
                    <xdr:rowOff>0</xdr:rowOff>
                  </from>
                  <to>
                    <xdr:col>7</xdr:col>
                    <xdr:colOff>742950</xdr:colOff>
                    <xdr:row>18</xdr:row>
                    <xdr:rowOff>0</xdr:rowOff>
                  </to>
                </anchor>
              </controlPr>
            </control>
          </mc:Choice>
        </mc:AlternateContent>
        <mc:AlternateContent xmlns:mc="http://schemas.openxmlformats.org/markup-compatibility/2006">
          <mc:Choice Requires="x14">
            <control shapeId="81956" r:id="rId21" name="Check Box 36">
              <controlPr defaultSize="0" autoFill="0" autoLine="0" autoPict="0" altText="はい">
                <anchor moveWithCells="1">
                  <from>
                    <xdr:col>6</xdr:col>
                    <xdr:colOff>38100</xdr:colOff>
                    <xdr:row>8</xdr:row>
                    <xdr:rowOff>0</xdr:rowOff>
                  </from>
                  <to>
                    <xdr:col>7</xdr:col>
                    <xdr:colOff>742950</xdr:colOff>
                    <xdr:row>9</xdr:row>
                    <xdr:rowOff>0</xdr:rowOff>
                  </to>
                </anchor>
              </controlPr>
            </control>
          </mc:Choice>
        </mc:AlternateContent>
        <mc:AlternateContent xmlns:mc="http://schemas.openxmlformats.org/markup-compatibility/2006">
          <mc:Choice Requires="x14">
            <control shapeId="81957" r:id="rId22" name="Check Box 37">
              <controlPr defaultSize="0" autoFill="0" autoLine="0" autoPict="0" altText="はい">
                <anchor moveWithCells="1">
                  <from>
                    <xdr:col>6</xdr:col>
                    <xdr:colOff>38100</xdr:colOff>
                    <xdr:row>23</xdr:row>
                    <xdr:rowOff>0</xdr:rowOff>
                  </from>
                  <to>
                    <xdr:col>7</xdr:col>
                    <xdr:colOff>742950</xdr:colOff>
                    <xdr:row>24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41"/>
  <sheetViews>
    <sheetView view="pageBreakPreview" zoomScaleNormal="100" zoomScaleSheetLayoutView="100" workbookViewId="0"/>
  </sheetViews>
  <sheetFormatPr defaultColWidth="9" defaultRowHeight="13"/>
  <cols>
    <col min="1" max="1" width="5.6328125" style="2" customWidth="1"/>
    <col min="2" max="3" width="15.6328125" style="2" customWidth="1"/>
    <col min="4" max="4" width="15.6328125" style="3" customWidth="1"/>
    <col min="5" max="5" width="10.6328125" style="3" customWidth="1"/>
    <col min="6" max="8" width="10.6328125" style="2" customWidth="1"/>
    <col min="9" max="9" width="10.7265625" style="246" customWidth="1"/>
    <col min="10" max="10" width="9" style="260" customWidth="1"/>
    <col min="11" max="12" width="9" style="251"/>
    <col min="13" max="15" width="9" style="38"/>
    <col min="16" max="16384" width="9" style="2"/>
  </cols>
  <sheetData>
    <row r="1" spans="1:13" ht="21" customHeight="1">
      <c r="A1" s="21" t="s">
        <v>421</v>
      </c>
      <c r="D1" s="22"/>
      <c r="E1" s="23"/>
      <c r="F1" s="12"/>
      <c r="G1" s="12"/>
      <c r="I1" s="261"/>
    </row>
    <row r="2" spans="1:13" ht="21" customHeight="1">
      <c r="D2" s="24"/>
      <c r="E2" s="126">
        <f>SUM(E4:E33)</f>
        <v>0</v>
      </c>
      <c r="F2" s="25" t="s">
        <v>26</v>
      </c>
      <c r="G2" s="12"/>
      <c r="I2" s="261"/>
      <c r="J2" s="262"/>
      <c r="L2" s="251" t="s">
        <v>343</v>
      </c>
    </row>
    <row r="3" spans="1:13" ht="21" customHeight="1" thickBot="1">
      <c r="A3" s="26" t="s">
        <v>1</v>
      </c>
      <c r="B3" s="292" t="s">
        <v>45</v>
      </c>
      <c r="C3" s="342"/>
      <c r="D3" s="343"/>
      <c r="E3" s="27" t="s">
        <v>22</v>
      </c>
      <c r="F3" s="144" t="s">
        <v>294</v>
      </c>
      <c r="G3" s="344" t="s">
        <v>295</v>
      </c>
      <c r="H3" s="345"/>
      <c r="I3" s="263" t="s">
        <v>21</v>
      </c>
      <c r="J3" s="264" t="s">
        <v>22</v>
      </c>
      <c r="L3" s="251" t="str">
        <f>CONCATENATE(L4, L5,L6,L7,L8,L9,L10,L11,L12,L13,L14,L15,L16,L17,L18,L19,L20,L21,L22,L23,L24,L25,L26,L27,L28,L29,L30,L31,L32,L33)</f>
        <v/>
      </c>
    </row>
    <row r="4" spans="1:13" ht="21" customHeight="1">
      <c r="A4" s="29" t="s">
        <v>390</v>
      </c>
      <c r="B4" s="350" t="s">
        <v>265</v>
      </c>
      <c r="C4" s="351"/>
      <c r="D4" s="421"/>
      <c r="E4" s="357" t="str">
        <f>IF(I5=TRUE,"適合","必須")</f>
        <v>必須</v>
      </c>
      <c r="F4" s="86"/>
      <c r="G4" s="346" t="s">
        <v>446</v>
      </c>
      <c r="H4" s="347"/>
      <c r="J4" s="30"/>
    </row>
    <row r="5" spans="1:13" ht="21" customHeight="1">
      <c r="A5" s="223" t="s">
        <v>390</v>
      </c>
      <c r="B5" s="328"/>
      <c r="C5" s="329"/>
      <c r="D5" s="422"/>
      <c r="E5" s="358"/>
      <c r="F5" s="76"/>
      <c r="G5" s="317"/>
      <c r="H5" s="318"/>
      <c r="I5" s="265" t="b">
        <v>0</v>
      </c>
      <c r="J5" s="30">
        <v>1</v>
      </c>
    </row>
    <row r="6" spans="1:13" ht="21" customHeight="1">
      <c r="A6" s="223" t="s">
        <v>390</v>
      </c>
      <c r="B6" s="354"/>
      <c r="C6" s="355"/>
      <c r="D6" s="423"/>
      <c r="E6" s="359"/>
      <c r="F6" s="148"/>
      <c r="G6" s="275" t="s">
        <v>24</v>
      </c>
      <c r="H6" s="90"/>
      <c r="J6" s="30"/>
    </row>
    <row r="7" spans="1:13" ht="21" customHeight="1">
      <c r="A7" s="29" t="s">
        <v>391</v>
      </c>
      <c r="B7" s="333" t="s">
        <v>267</v>
      </c>
      <c r="C7" s="334"/>
      <c r="D7" s="335"/>
      <c r="E7" s="32"/>
      <c r="F7" s="84"/>
      <c r="G7" s="315" t="s">
        <v>77</v>
      </c>
      <c r="H7" s="316"/>
      <c r="I7" s="265"/>
      <c r="J7" s="30"/>
      <c r="L7" s="251" t="str">
        <f>IF(I7=TRUE,IF(E7="－","",IF(E7&gt;1,A7&amp;E7&amp;"p",A7)),"")</f>
        <v/>
      </c>
      <c r="M7" s="37"/>
    </row>
    <row r="8" spans="1:13" ht="21" customHeight="1">
      <c r="A8" s="223" t="s">
        <v>391</v>
      </c>
      <c r="B8" s="336"/>
      <c r="C8" s="337"/>
      <c r="D8" s="338"/>
      <c r="E8" s="129" t="str">
        <f>IF(I8=TRUE,J8,"")</f>
        <v/>
      </c>
      <c r="F8" s="73"/>
      <c r="G8" s="317"/>
      <c r="H8" s="318"/>
      <c r="I8" s="265" t="b">
        <v>0</v>
      </c>
      <c r="J8" s="30">
        <v>1</v>
      </c>
      <c r="L8" s="251" t="str">
        <f>IF(I8=TRUE,IF(E8="－","",IF(E8&gt;1,A8&amp;E8&amp;"p",A8)),"")</f>
        <v/>
      </c>
      <c r="M8" s="37"/>
    </row>
    <row r="9" spans="1:13" ht="21" customHeight="1">
      <c r="A9" s="223" t="s">
        <v>391</v>
      </c>
      <c r="B9" s="339"/>
      <c r="C9" s="340"/>
      <c r="D9" s="341"/>
      <c r="E9" s="34"/>
      <c r="F9" s="74"/>
      <c r="G9" s="78"/>
      <c r="H9" s="79"/>
      <c r="I9" s="265"/>
      <c r="J9" s="30"/>
      <c r="L9" s="251" t="str">
        <f>IF(I9=TRUE,IF(E9="－","",IF(E9&gt;1,A9&amp;E9&amp;"p",A9)),"")</f>
        <v/>
      </c>
      <c r="M9" s="37"/>
    </row>
    <row r="10" spans="1:13" ht="21" customHeight="1">
      <c r="A10" s="29" t="s">
        <v>392</v>
      </c>
      <c r="B10" s="350" t="s">
        <v>63</v>
      </c>
      <c r="C10" s="351"/>
      <c r="D10" s="421"/>
      <c r="E10" s="32"/>
      <c r="F10" s="84"/>
      <c r="G10" s="315" t="s">
        <v>76</v>
      </c>
      <c r="H10" s="316"/>
      <c r="J10" s="30"/>
      <c r="L10" s="251" t="str">
        <f t="shared" ref="L10:L18" si="0">IF(I10=TRUE,IF(E10="－","",IF(E10&gt;1,A10&amp;E10&amp;"p",A10)),"")</f>
        <v/>
      </c>
    </row>
    <row r="11" spans="1:13" ht="21" customHeight="1">
      <c r="A11" s="223" t="s">
        <v>392</v>
      </c>
      <c r="B11" s="328"/>
      <c r="C11" s="329"/>
      <c r="D11" s="422"/>
      <c r="E11" s="33" t="str">
        <f>IF(I11=TRUE,J11,"")</f>
        <v/>
      </c>
      <c r="F11" s="73"/>
      <c r="G11" s="381"/>
      <c r="H11" s="382"/>
      <c r="I11" s="265" t="b">
        <v>0</v>
      </c>
      <c r="J11" s="30">
        <v>1</v>
      </c>
      <c r="L11" s="251" t="str">
        <f t="shared" si="0"/>
        <v/>
      </c>
    </row>
    <row r="12" spans="1:13" ht="21" customHeight="1">
      <c r="A12" s="223" t="s">
        <v>392</v>
      </c>
      <c r="B12" s="354"/>
      <c r="C12" s="355"/>
      <c r="D12" s="423"/>
      <c r="E12" s="34"/>
      <c r="F12" s="148" t="s">
        <v>290</v>
      </c>
      <c r="G12" s="383"/>
      <c r="H12" s="384"/>
      <c r="J12" s="30"/>
      <c r="L12" s="251" t="str">
        <f t="shared" si="0"/>
        <v/>
      </c>
    </row>
    <row r="13" spans="1:13" ht="21" customHeight="1">
      <c r="A13" s="29" t="s">
        <v>448</v>
      </c>
      <c r="B13" s="350" t="s">
        <v>266</v>
      </c>
      <c r="C13" s="351"/>
      <c r="D13" s="421"/>
      <c r="E13" s="32"/>
      <c r="F13" s="84"/>
      <c r="G13" s="424" t="s">
        <v>78</v>
      </c>
      <c r="H13" s="425"/>
      <c r="J13" s="30"/>
      <c r="L13" s="251" t="str">
        <f t="shared" si="0"/>
        <v/>
      </c>
    </row>
    <row r="14" spans="1:13" ht="21" customHeight="1">
      <c r="A14" s="223" t="s">
        <v>449</v>
      </c>
      <c r="B14" s="328"/>
      <c r="C14" s="329"/>
      <c r="D14" s="422"/>
      <c r="E14" s="33" t="str">
        <f>IF(I14=TRUE,J14,"")</f>
        <v/>
      </c>
      <c r="F14" s="73"/>
      <c r="G14" s="315"/>
      <c r="H14" s="316"/>
      <c r="I14" s="265" t="b">
        <v>0</v>
      </c>
      <c r="J14" s="30">
        <v>1</v>
      </c>
      <c r="L14" s="251" t="str">
        <f t="shared" si="0"/>
        <v/>
      </c>
      <c r="M14" s="37"/>
    </row>
    <row r="15" spans="1:13" ht="21" customHeight="1">
      <c r="A15" s="224" t="s">
        <v>448</v>
      </c>
      <c r="B15" s="354"/>
      <c r="C15" s="355"/>
      <c r="D15" s="423"/>
      <c r="E15" s="34"/>
      <c r="F15" s="148" t="s">
        <v>290</v>
      </c>
      <c r="G15" s="92"/>
      <c r="H15" s="90"/>
      <c r="J15" s="30"/>
      <c r="L15" s="251" t="str">
        <f t="shared" si="0"/>
        <v/>
      </c>
      <c r="M15" s="37"/>
    </row>
    <row r="16" spans="1:13" ht="21" customHeight="1">
      <c r="A16" s="29" t="s">
        <v>393</v>
      </c>
      <c r="B16" s="350" t="s">
        <v>55</v>
      </c>
      <c r="C16" s="351"/>
      <c r="D16" s="421"/>
      <c r="E16" s="32"/>
      <c r="F16" s="84"/>
      <c r="G16" s="424" t="s">
        <v>299</v>
      </c>
      <c r="H16" s="425"/>
      <c r="I16" s="251"/>
      <c r="J16" s="30"/>
      <c r="L16" s="251" t="str">
        <f t="shared" si="0"/>
        <v/>
      </c>
      <c r="M16" s="37"/>
    </row>
    <row r="17" spans="1:13" ht="21" customHeight="1">
      <c r="A17" s="223" t="s">
        <v>393</v>
      </c>
      <c r="B17" s="328"/>
      <c r="C17" s="329"/>
      <c r="D17" s="422"/>
      <c r="E17" s="33" t="str">
        <f>IF(I17=TRUE,J17,"")</f>
        <v/>
      </c>
      <c r="F17" s="73"/>
      <c r="G17" s="315"/>
      <c r="H17" s="316"/>
      <c r="I17" s="265" t="b">
        <v>0</v>
      </c>
      <c r="J17" s="30">
        <v>1</v>
      </c>
      <c r="L17" s="251" t="str">
        <f t="shared" si="0"/>
        <v/>
      </c>
      <c r="M17" s="37"/>
    </row>
    <row r="18" spans="1:13" ht="21" customHeight="1">
      <c r="A18" s="224" t="s">
        <v>393</v>
      </c>
      <c r="B18" s="354"/>
      <c r="C18" s="355"/>
      <c r="D18" s="423"/>
      <c r="E18" s="34"/>
      <c r="F18" s="148" t="s">
        <v>290</v>
      </c>
      <c r="G18" s="93"/>
      <c r="H18" s="94"/>
      <c r="J18" s="30"/>
      <c r="L18" s="251" t="str">
        <f t="shared" si="0"/>
        <v/>
      </c>
      <c r="M18" s="37"/>
    </row>
    <row r="19" spans="1:13" ht="21" customHeight="1">
      <c r="A19" s="29" t="s">
        <v>394</v>
      </c>
      <c r="B19" s="350" t="s">
        <v>268</v>
      </c>
      <c r="C19" s="351"/>
      <c r="D19" s="421"/>
      <c r="E19" s="32"/>
      <c r="F19" s="84"/>
      <c r="G19" s="315" t="s">
        <v>300</v>
      </c>
      <c r="H19" s="316"/>
      <c r="I19" s="251"/>
      <c r="J19" s="30"/>
      <c r="L19" s="251" t="str">
        <f>IF(I19=TRUE,IF(E19="－","",IF(E19&gt;1,A19&amp;E19&amp;"p",A19)),"")</f>
        <v/>
      </c>
      <c r="M19" s="37"/>
    </row>
    <row r="20" spans="1:13" ht="21" customHeight="1">
      <c r="A20" s="223" t="s">
        <v>394</v>
      </c>
      <c r="B20" s="328"/>
      <c r="C20" s="329"/>
      <c r="D20" s="422"/>
      <c r="E20" s="129" t="str">
        <f>IF(I20=TRUE,J20,"")</f>
        <v/>
      </c>
      <c r="F20" s="73"/>
      <c r="G20" s="317"/>
      <c r="H20" s="318"/>
      <c r="I20" s="265" t="b">
        <v>0</v>
      </c>
      <c r="J20" s="30">
        <v>1</v>
      </c>
      <c r="L20" s="251" t="str">
        <f t="shared" ref="L20:L32" si="1">IF(I20=TRUE,IF(E20="－","",IF(E20&gt;1,A20&amp;E20&amp;"p",A20)),"")</f>
        <v/>
      </c>
      <c r="M20" s="37"/>
    </row>
    <row r="21" spans="1:13" ht="21" customHeight="1">
      <c r="A21" s="224" t="s">
        <v>394</v>
      </c>
      <c r="B21" s="354"/>
      <c r="C21" s="355"/>
      <c r="D21" s="423"/>
      <c r="E21" s="34"/>
      <c r="F21" s="148" t="s">
        <v>290</v>
      </c>
      <c r="G21" s="319"/>
      <c r="H21" s="320"/>
      <c r="J21" s="30"/>
      <c r="L21" s="251" t="str">
        <f t="shared" si="1"/>
        <v/>
      </c>
      <c r="M21" s="37"/>
    </row>
    <row r="22" spans="1:13" ht="21" customHeight="1">
      <c r="A22" s="29" t="s">
        <v>395</v>
      </c>
      <c r="B22" s="350" t="s">
        <v>269</v>
      </c>
      <c r="C22" s="351"/>
      <c r="D22" s="421"/>
      <c r="E22" s="69"/>
      <c r="F22" s="75"/>
      <c r="G22" s="315" t="s">
        <v>301</v>
      </c>
      <c r="H22" s="316"/>
      <c r="J22" s="30"/>
      <c r="L22" s="251" t="str">
        <f t="shared" si="1"/>
        <v/>
      </c>
      <c r="M22" s="37"/>
    </row>
    <row r="23" spans="1:13" ht="21" customHeight="1">
      <c r="A23" s="223" t="s">
        <v>395</v>
      </c>
      <c r="B23" s="328"/>
      <c r="C23" s="329"/>
      <c r="D23" s="422"/>
      <c r="E23" s="33" t="str">
        <f>IF(I23=TRUE,J23,"")</f>
        <v/>
      </c>
      <c r="F23" s="76"/>
      <c r="G23" s="317"/>
      <c r="H23" s="318"/>
      <c r="I23" s="265" t="b">
        <v>0</v>
      </c>
      <c r="J23" s="30">
        <v>1</v>
      </c>
      <c r="L23" s="251" t="str">
        <f t="shared" si="1"/>
        <v/>
      </c>
      <c r="M23" s="37"/>
    </row>
    <row r="24" spans="1:13" ht="21" customHeight="1">
      <c r="A24" s="224" t="s">
        <v>395</v>
      </c>
      <c r="B24" s="354"/>
      <c r="C24" s="355"/>
      <c r="D24" s="423"/>
      <c r="E24" s="35"/>
      <c r="F24" s="158" t="s">
        <v>290</v>
      </c>
      <c r="G24" s="319"/>
      <c r="H24" s="320"/>
      <c r="J24" s="30"/>
      <c r="L24" s="251" t="str">
        <f t="shared" si="1"/>
        <v/>
      </c>
      <c r="M24" s="37"/>
    </row>
    <row r="25" spans="1:13" ht="21" customHeight="1">
      <c r="A25" s="227" t="s">
        <v>396</v>
      </c>
      <c r="B25" s="328" t="s">
        <v>293</v>
      </c>
      <c r="C25" s="329"/>
      <c r="D25" s="330"/>
      <c r="E25" s="71"/>
      <c r="F25" s="82"/>
      <c r="G25" s="315" t="s">
        <v>57</v>
      </c>
      <c r="H25" s="316"/>
      <c r="J25" s="30"/>
      <c r="L25" s="251" t="str">
        <f t="shared" si="1"/>
        <v/>
      </c>
      <c r="M25" s="37"/>
    </row>
    <row r="26" spans="1:13" ht="21" customHeight="1">
      <c r="A26" s="228" t="s">
        <v>396</v>
      </c>
      <c r="B26" s="322" t="str">
        <f>IF(I26=TRUE,"取り組み内容について簡潔にご記載ください。(140字以内)","")</f>
        <v/>
      </c>
      <c r="C26" s="323"/>
      <c r="D26" s="324"/>
      <c r="E26" s="33" t="str">
        <f>IF(I26=TRUE,J26,"")</f>
        <v/>
      </c>
      <c r="F26" s="82"/>
      <c r="G26" s="317"/>
      <c r="H26" s="318"/>
      <c r="I26" s="265" t="b">
        <v>0</v>
      </c>
      <c r="J26" s="30">
        <v>1</v>
      </c>
      <c r="L26" s="251" t="str">
        <f t="shared" si="1"/>
        <v/>
      </c>
    </row>
    <row r="27" spans="1:13" ht="21" customHeight="1">
      <c r="A27" s="229" t="s">
        <v>396</v>
      </c>
      <c r="B27" s="325"/>
      <c r="C27" s="326"/>
      <c r="D27" s="327"/>
      <c r="E27" s="72"/>
      <c r="F27" s="82"/>
      <c r="G27" s="319"/>
      <c r="H27" s="320"/>
      <c r="J27" s="30"/>
      <c r="L27" s="251" t="str">
        <f t="shared" si="1"/>
        <v/>
      </c>
    </row>
    <row r="28" spans="1:13" ht="21" customHeight="1">
      <c r="A28" s="227" t="s">
        <v>397</v>
      </c>
      <c r="B28" s="350" t="s">
        <v>293</v>
      </c>
      <c r="C28" s="351"/>
      <c r="D28" s="360"/>
      <c r="E28" s="71"/>
      <c r="F28" s="81"/>
      <c r="G28" s="315" t="s">
        <v>57</v>
      </c>
      <c r="H28" s="316"/>
      <c r="J28" s="30"/>
      <c r="L28" s="251" t="str">
        <f t="shared" si="1"/>
        <v/>
      </c>
    </row>
    <row r="29" spans="1:13" ht="21" customHeight="1">
      <c r="A29" s="228" t="s">
        <v>397</v>
      </c>
      <c r="B29" s="322" t="str">
        <f>IF(I29=TRUE,"取り組み内容について簡潔にご記載ください。(140字以内)","")</f>
        <v/>
      </c>
      <c r="C29" s="323"/>
      <c r="D29" s="324"/>
      <c r="E29" s="33" t="str">
        <f>IF(I29=TRUE,J29,"")</f>
        <v/>
      </c>
      <c r="F29" s="82"/>
      <c r="G29" s="317"/>
      <c r="H29" s="318"/>
      <c r="I29" s="265" t="b">
        <v>0</v>
      </c>
      <c r="J29" s="30">
        <v>1</v>
      </c>
      <c r="L29" s="251" t="str">
        <f t="shared" si="1"/>
        <v/>
      </c>
    </row>
    <row r="30" spans="1:13" ht="21" customHeight="1">
      <c r="A30" s="229" t="s">
        <v>397</v>
      </c>
      <c r="B30" s="325"/>
      <c r="C30" s="326"/>
      <c r="D30" s="327"/>
      <c r="E30" s="72"/>
      <c r="F30" s="83"/>
      <c r="G30" s="319"/>
      <c r="H30" s="320"/>
      <c r="J30" s="30"/>
      <c r="L30" s="251" t="str">
        <f t="shared" si="1"/>
        <v/>
      </c>
    </row>
    <row r="31" spans="1:13" ht="21" customHeight="1">
      <c r="A31" s="227" t="s">
        <v>398</v>
      </c>
      <c r="B31" s="328" t="s">
        <v>293</v>
      </c>
      <c r="C31" s="329"/>
      <c r="D31" s="330"/>
      <c r="E31" s="71"/>
      <c r="F31" s="81"/>
      <c r="G31" s="315" t="s">
        <v>57</v>
      </c>
      <c r="H31" s="316"/>
      <c r="J31" s="30"/>
      <c r="L31" s="251" t="str">
        <f t="shared" si="1"/>
        <v/>
      </c>
    </row>
    <row r="32" spans="1:13" ht="21" customHeight="1">
      <c r="A32" s="228" t="s">
        <v>398</v>
      </c>
      <c r="B32" s="322" t="str">
        <f>IF(I32=TRUE,"取り組み内容について簡潔にご記載ください。(140字以内)","")</f>
        <v/>
      </c>
      <c r="C32" s="323"/>
      <c r="D32" s="324"/>
      <c r="E32" s="33" t="str">
        <f>IF(I32=TRUE,J32,"")</f>
        <v/>
      </c>
      <c r="F32" s="82"/>
      <c r="G32" s="317"/>
      <c r="H32" s="318"/>
      <c r="I32" s="265" t="b">
        <v>0</v>
      </c>
      <c r="J32" s="30">
        <v>1</v>
      </c>
      <c r="L32" s="251" t="str">
        <f t="shared" si="1"/>
        <v/>
      </c>
    </row>
    <row r="33" spans="1:19" ht="21" customHeight="1" thickBot="1">
      <c r="A33" s="229" t="s">
        <v>398</v>
      </c>
      <c r="B33" s="325"/>
      <c r="C33" s="326"/>
      <c r="D33" s="327"/>
      <c r="E33" s="72"/>
      <c r="F33" s="85"/>
      <c r="G33" s="331"/>
      <c r="H33" s="332"/>
      <c r="I33" s="251"/>
      <c r="J33" s="30"/>
      <c r="L33" s="251" t="str">
        <f>IF(I33=TRUE,IF(E33="－","",IF(E33&gt;1,A33&amp;E33&amp;"p",A33)),"")</f>
        <v/>
      </c>
      <c r="M33" s="37"/>
    </row>
    <row r="34" spans="1:19">
      <c r="A34" s="44"/>
      <c r="B34" s="61"/>
      <c r="D34" s="24"/>
      <c r="E34" s="45"/>
      <c r="F34" s="25"/>
      <c r="G34" s="12"/>
      <c r="I34" s="261"/>
      <c r="J34" s="30"/>
    </row>
    <row r="35" spans="1:19" ht="20.149999999999999" customHeight="1">
      <c r="A35" s="321" t="s">
        <v>331</v>
      </c>
      <c r="B35" s="321"/>
      <c r="C35" s="321"/>
      <c r="D35" s="321"/>
      <c r="E35" s="321"/>
      <c r="F35" s="321"/>
      <c r="G35" s="321"/>
      <c r="H35" s="321"/>
      <c r="J35" s="30"/>
      <c r="K35" s="30"/>
      <c r="M35" s="2"/>
      <c r="N35" s="2"/>
      <c r="O35" s="2"/>
    </row>
    <row r="36" spans="1:19" ht="20.149999999999999" customHeight="1">
      <c r="A36" s="321"/>
      <c r="B36" s="321"/>
      <c r="C36" s="321"/>
      <c r="D36" s="321"/>
      <c r="E36" s="321"/>
      <c r="F36" s="321"/>
      <c r="G36" s="321"/>
      <c r="H36" s="321"/>
      <c r="J36" s="30"/>
      <c r="K36" s="30"/>
      <c r="M36" s="2"/>
      <c r="N36" s="2"/>
      <c r="O36" s="2"/>
    </row>
    <row r="37" spans="1:19" ht="20.149999999999999" customHeight="1">
      <c r="A37" s="321" t="s">
        <v>313</v>
      </c>
      <c r="B37" s="321"/>
      <c r="C37" s="321"/>
      <c r="D37" s="321"/>
      <c r="E37" s="321"/>
      <c r="F37" s="321"/>
      <c r="G37" s="321"/>
      <c r="H37" s="321"/>
      <c r="J37" s="30"/>
      <c r="K37" s="30"/>
      <c r="M37" s="2"/>
      <c r="N37" s="2"/>
      <c r="O37" s="2"/>
    </row>
    <row r="38" spans="1:19" ht="20.149999999999999" customHeight="1">
      <c r="A38" s="321"/>
      <c r="B38" s="321"/>
      <c r="C38" s="321"/>
      <c r="D38" s="321"/>
      <c r="E38" s="321"/>
      <c r="F38" s="321"/>
      <c r="G38" s="321"/>
      <c r="H38" s="321"/>
      <c r="J38" s="266"/>
      <c r="M38" s="2"/>
      <c r="N38" s="2"/>
      <c r="O38" s="2"/>
    </row>
    <row r="39" spans="1:19" ht="19.5" customHeight="1">
      <c r="A39" s="321" t="s">
        <v>403</v>
      </c>
      <c r="B39" s="321"/>
      <c r="C39" s="321"/>
      <c r="D39" s="321"/>
      <c r="E39" s="321"/>
      <c r="F39" s="321"/>
      <c r="G39" s="321"/>
      <c r="H39" s="321"/>
      <c r="M39" s="2"/>
      <c r="N39" s="2"/>
      <c r="O39" s="2"/>
    </row>
    <row r="40" spans="1:19" ht="19.5" customHeight="1">
      <c r="A40" s="321"/>
      <c r="B40" s="321"/>
      <c r="C40" s="321"/>
      <c r="D40" s="321"/>
      <c r="E40" s="321"/>
      <c r="F40" s="321"/>
      <c r="G40" s="321"/>
      <c r="H40" s="321"/>
      <c r="M40" s="2"/>
      <c r="N40" s="2"/>
      <c r="O40" s="2"/>
    </row>
    <row r="41" spans="1:19" s="10" customFormat="1" ht="21" customHeight="1">
      <c r="A41"/>
      <c r="B41"/>
      <c r="C41"/>
      <c r="D41"/>
      <c r="E41"/>
      <c r="F41"/>
      <c r="G41"/>
      <c r="H41" s="253" t="s">
        <v>61</v>
      </c>
      <c r="I41" s="132"/>
      <c r="J41" s="247"/>
      <c r="K41" s="247"/>
      <c r="L41" s="247"/>
      <c r="M41" s="247"/>
      <c r="O41" s="130"/>
      <c r="P41" s="130"/>
      <c r="Q41" s="130"/>
      <c r="R41" s="130"/>
      <c r="S41" s="130"/>
    </row>
  </sheetData>
  <sheetProtection selectLockedCells="1"/>
  <mergeCells count="29">
    <mergeCell ref="G13:H14"/>
    <mergeCell ref="G16:H17"/>
    <mergeCell ref="B13:D15"/>
    <mergeCell ref="B16:D18"/>
    <mergeCell ref="B7:D9"/>
    <mergeCell ref="G7:H8"/>
    <mergeCell ref="B3:D3"/>
    <mergeCell ref="G3:H3"/>
    <mergeCell ref="B4:D6"/>
    <mergeCell ref="B10:D12"/>
    <mergeCell ref="E4:E6"/>
    <mergeCell ref="G10:H12"/>
    <mergeCell ref="G4:H5"/>
    <mergeCell ref="B19:D21"/>
    <mergeCell ref="G19:H21"/>
    <mergeCell ref="A37:H38"/>
    <mergeCell ref="A39:H40"/>
    <mergeCell ref="B22:D24"/>
    <mergeCell ref="B28:D28"/>
    <mergeCell ref="G28:H30"/>
    <mergeCell ref="G22:H24"/>
    <mergeCell ref="B25:D25"/>
    <mergeCell ref="G25:H27"/>
    <mergeCell ref="B26:D27"/>
    <mergeCell ref="B31:D31"/>
    <mergeCell ref="G31:H33"/>
    <mergeCell ref="B29:D30"/>
    <mergeCell ref="B32:D33"/>
    <mergeCell ref="A35:H36"/>
  </mergeCells>
  <phoneticPr fontId="1"/>
  <conditionalFormatting sqref="B26:D27">
    <cfRule type="containsText" dxfId="14" priority="4" operator="containsText" text="140字以内">
      <formula>NOT(ISERROR(SEARCH("140字以内",B26)))</formula>
    </cfRule>
  </conditionalFormatting>
  <conditionalFormatting sqref="B29:D30">
    <cfRule type="containsText" dxfId="13" priority="3" operator="containsText" text="140字以内">
      <formula>NOT(ISERROR(SEARCH("140字以内",B29)))</formula>
    </cfRule>
  </conditionalFormatting>
  <conditionalFormatting sqref="B32:D33">
    <cfRule type="containsText" dxfId="12" priority="2" operator="containsText" text="140字以内">
      <formula>NOT(ISERROR(SEARCH("140字以内",B32)))</formula>
    </cfRule>
  </conditionalFormatting>
  <conditionalFormatting sqref="E4">
    <cfRule type="containsText" dxfId="11" priority="1" operator="containsText" text="必須">
      <formula>NOT(ISERROR(SEARCH("必須",E4)))</formula>
    </cfRule>
  </conditionalFormatting>
  <hyperlinks>
    <hyperlink ref="G6" location="記入表1!A1" display="⇒記入表1" xr:uid="{00000000-0004-0000-0600-000000000000}"/>
    <hyperlink ref="H41" location="'4-6店舗運営'!A1" display="↑上へ" xr:uid="{00000000-0004-0000-0600-000001000000}"/>
  </hyperlinks>
  <pageMargins left="0.51181102362204722" right="0.51181102362204722" top="0.74803149606299213" bottom="0.35433070866141736" header="0.31496062992125984" footer="0.31496062992125984"/>
  <pageSetup paperSize="9" scale="99" fitToHeight="0" orientation="portrait" r:id="rId1"/>
  <headerFooter>
    <oddHeader>&amp;L付属証明書　4ページ&amp;R501V2</oddHead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ltText="はい">
                <anchor moveWithCells="1">
                  <from>
                    <xdr:col>5</xdr:col>
                    <xdr:colOff>44450</xdr:colOff>
                    <xdr:row>4</xdr:row>
                    <xdr:rowOff>0</xdr:rowOff>
                  </from>
                  <to>
                    <xdr:col>6</xdr:col>
                    <xdr:colOff>0</xdr:colOff>
                    <xdr:row>5</xdr:row>
                    <xdr:rowOff>0</xdr:rowOff>
                  </to>
                </anchor>
              </controlPr>
            </control>
          </mc:Choice>
        </mc:AlternateContent>
        <mc:AlternateContent xmlns:mc="http://schemas.openxmlformats.org/markup-compatibility/2006">
          <mc:Choice Requires="x14">
            <control shapeId="82946" r:id="rId5" name="Check Box 2">
              <controlPr defaultSize="0" autoFill="0" autoLine="0" autoPict="0" altText="はい">
                <anchor moveWithCells="1">
                  <from>
                    <xdr:col>5</xdr:col>
                    <xdr:colOff>44450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82957" r:id="rId6" name="Check Box 13">
              <controlPr defaultSize="0" autoFill="0" autoLine="0" autoPict="0" altText="はい">
                <anchor moveWithCells="1">
                  <from>
                    <xdr:col>5</xdr:col>
                    <xdr:colOff>44450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82958" r:id="rId7" name="Check Box 14">
              <controlPr defaultSize="0" autoFill="0" autoLine="0" autoPict="0" altText="はい">
                <anchor moveWithCells="1">
                  <from>
                    <xdr:col>5</xdr:col>
                    <xdr:colOff>44450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82959" r:id="rId8" name="Check Box 15">
              <controlPr defaultSize="0" autoFill="0" autoLine="0" autoPict="0" altText="はい">
                <anchor moveWithCells="1">
                  <from>
                    <xdr:col>5</xdr:col>
                    <xdr:colOff>44450</xdr:colOff>
                    <xdr:row>7</xdr:row>
                    <xdr:rowOff>0</xdr:rowOff>
                  </from>
                  <to>
                    <xdr:col>6</xdr:col>
                    <xdr:colOff>0</xdr:colOff>
                    <xdr:row>8</xdr:row>
                    <xdr:rowOff>0</xdr:rowOff>
                  </to>
                </anchor>
              </controlPr>
            </control>
          </mc:Choice>
        </mc:AlternateContent>
        <mc:AlternateContent xmlns:mc="http://schemas.openxmlformats.org/markup-compatibility/2006">
          <mc:Choice Requires="x14">
            <control shapeId="82966" r:id="rId9" name="Check Box 22">
              <controlPr defaultSize="0" autoFill="0" autoLine="0" autoPict="0" altText="はい">
                <anchor moveWithCells="1">
                  <from>
                    <xdr:col>5</xdr:col>
                    <xdr:colOff>44450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82981" r:id="rId10" name="Check Box 37">
              <controlPr defaultSize="0" autoFill="0" autoLine="0" autoPict="0" altText="はい">
                <anchor moveWithCells="1">
                  <from>
                    <xdr:col>5</xdr:col>
                    <xdr:colOff>38100</xdr:colOff>
                    <xdr:row>25</xdr:row>
                    <xdr:rowOff>0</xdr:rowOff>
                  </from>
                  <to>
                    <xdr:col>6</xdr:col>
                    <xdr:colOff>0</xdr:colOff>
                    <xdr:row>25</xdr:row>
                    <xdr:rowOff>260350</xdr:rowOff>
                  </to>
                </anchor>
              </controlPr>
            </control>
          </mc:Choice>
        </mc:AlternateContent>
        <mc:AlternateContent xmlns:mc="http://schemas.openxmlformats.org/markup-compatibility/2006">
          <mc:Choice Requires="x14">
            <control shapeId="82982" r:id="rId11" name="Check Box 38">
              <controlPr defaultSize="0" autoFill="0" autoLine="0" autoPict="0" altText="はい">
                <anchor moveWithCells="1">
                  <from>
                    <xdr:col>5</xdr:col>
                    <xdr:colOff>38100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82983" r:id="rId12" name="Check Box 39">
              <controlPr defaultSize="0" autoFill="0" autoLine="0" autoPict="0" altText="はい">
                <anchor moveWithCells="1">
                  <from>
                    <xdr:col>5</xdr:col>
                    <xdr:colOff>38100</xdr:colOff>
                    <xdr:row>31</xdr:row>
                    <xdr:rowOff>0</xdr:rowOff>
                  </from>
                  <to>
                    <xdr:col>6</xdr:col>
                    <xdr:colOff>0</xdr:colOff>
                    <xdr:row>32</xdr:row>
                    <xdr:rowOff>0</xdr:rowOff>
                  </to>
                </anchor>
              </controlPr>
            </control>
          </mc:Choice>
        </mc:AlternateContent>
        <mc:AlternateContent xmlns:mc="http://schemas.openxmlformats.org/markup-compatibility/2006">
          <mc:Choice Requires="x14">
            <control shapeId="82984" r:id="rId13" name="Check Box 40">
              <controlPr defaultSize="0" autoFill="0" autoLine="0" autoPict="0" altText="はい">
                <anchor moveWithCells="1">
                  <from>
                    <xdr:col>6</xdr:col>
                    <xdr:colOff>38100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82985" r:id="rId14" name="Check Box 41">
              <controlPr defaultSize="0" autoFill="0" autoLine="0" autoPict="0" altText="はい">
                <anchor moveWithCells="1">
                  <from>
                    <xdr:col>6</xdr:col>
                    <xdr:colOff>38100</xdr:colOff>
                    <xdr:row>29</xdr:row>
                    <xdr:rowOff>0</xdr:rowOff>
                  </from>
                  <to>
                    <xdr:col>7</xdr:col>
                    <xdr:colOff>742950</xdr:colOff>
                    <xdr:row>30</xdr:row>
                    <xdr:rowOff>0</xdr:rowOff>
                  </to>
                </anchor>
              </controlPr>
            </control>
          </mc:Choice>
        </mc:AlternateContent>
        <mc:AlternateContent xmlns:mc="http://schemas.openxmlformats.org/markup-compatibility/2006">
          <mc:Choice Requires="x14">
            <control shapeId="82986" r:id="rId15" name="Check Box 42">
              <controlPr defaultSize="0" autoFill="0" autoLine="0" autoPict="0" altText="はい">
                <anchor moveWithCells="1">
                  <from>
                    <xdr:col>6</xdr:col>
                    <xdr:colOff>38100</xdr:colOff>
                    <xdr:row>32</xdr:row>
                    <xdr:rowOff>0</xdr:rowOff>
                  </from>
                  <to>
                    <xdr:col>7</xdr:col>
                    <xdr:colOff>742950</xdr:colOff>
                    <xdr:row>33</xdr:row>
                    <xdr:rowOff>0</xdr:rowOff>
                  </to>
                </anchor>
              </controlPr>
            </control>
          </mc:Choice>
        </mc:AlternateContent>
        <mc:AlternateContent xmlns:mc="http://schemas.openxmlformats.org/markup-compatibility/2006">
          <mc:Choice Requires="x14">
            <control shapeId="82991" r:id="rId16" name="Check Box 47">
              <controlPr defaultSize="0" autoFill="0" autoLine="0" autoPict="0" altText="はい">
                <anchor moveWithCells="1">
                  <from>
                    <xdr:col>6</xdr:col>
                    <xdr:colOff>38100</xdr:colOff>
                    <xdr:row>11</xdr:row>
                    <xdr:rowOff>0</xdr:rowOff>
                  </from>
                  <to>
                    <xdr:col>7</xdr:col>
                    <xdr:colOff>742950</xdr:colOff>
                    <xdr:row>12</xdr:row>
                    <xdr:rowOff>0</xdr:rowOff>
                  </to>
                </anchor>
              </controlPr>
            </control>
          </mc:Choice>
        </mc:AlternateContent>
        <mc:AlternateContent xmlns:mc="http://schemas.openxmlformats.org/markup-compatibility/2006">
          <mc:Choice Requires="x14">
            <control shapeId="82992" r:id="rId17" name="Check Box 48">
              <controlPr defaultSize="0" autoFill="0" autoLine="0" autoPict="0" altText="はい">
                <anchor moveWithCells="1">
                  <from>
                    <xdr:col>6</xdr:col>
                    <xdr:colOff>38100</xdr:colOff>
                    <xdr:row>14</xdr:row>
                    <xdr:rowOff>0</xdr:rowOff>
                  </from>
                  <to>
                    <xdr:col>7</xdr:col>
                    <xdr:colOff>742950</xdr:colOff>
                    <xdr:row>15</xdr:row>
                    <xdr:rowOff>0</xdr:rowOff>
                  </to>
                </anchor>
              </controlPr>
            </control>
          </mc:Choice>
        </mc:AlternateContent>
        <mc:AlternateContent xmlns:mc="http://schemas.openxmlformats.org/markup-compatibility/2006">
          <mc:Choice Requires="x14">
            <control shapeId="82993" r:id="rId18" name="Check Box 49">
              <controlPr defaultSize="0" autoFill="0" autoLine="0" autoPict="0" altText="はい">
                <anchor moveWithCells="1">
                  <from>
                    <xdr:col>6</xdr:col>
                    <xdr:colOff>38100</xdr:colOff>
                    <xdr:row>8</xdr:row>
                    <xdr:rowOff>0</xdr:rowOff>
                  </from>
                  <to>
                    <xdr:col>7</xdr:col>
                    <xdr:colOff>742950</xdr:colOff>
                    <xdr:row>9</xdr:row>
                    <xdr:rowOff>0</xdr:rowOff>
                  </to>
                </anchor>
              </controlPr>
            </control>
          </mc:Choice>
        </mc:AlternateContent>
        <mc:AlternateContent xmlns:mc="http://schemas.openxmlformats.org/markup-compatibility/2006">
          <mc:Choice Requires="x14">
            <control shapeId="82995" r:id="rId19" name="Check Box 51">
              <controlPr defaultSize="0" autoFill="0" autoLine="0" autoPict="0" altText="はい">
                <anchor moveWithCells="1">
                  <from>
                    <xdr:col>5</xdr:col>
                    <xdr:colOff>44450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82996" r:id="rId20" name="Check Box 52">
              <controlPr defaultSize="0" autoFill="0" autoLine="0" autoPict="0" altText="はい">
                <anchor moveWithCells="1">
                  <from>
                    <xdr:col>6</xdr:col>
                    <xdr:colOff>38100</xdr:colOff>
                    <xdr:row>17</xdr:row>
                    <xdr:rowOff>0</xdr:rowOff>
                  </from>
                  <to>
                    <xdr:col>7</xdr:col>
                    <xdr:colOff>742950</xdr:colOff>
                    <xdr:row>18</xdr:row>
                    <xdr:rowOff>0</xdr:rowOff>
                  </to>
                </anchor>
              </controlPr>
            </control>
          </mc:Choice>
        </mc:AlternateContent>
        <mc:AlternateContent xmlns:mc="http://schemas.openxmlformats.org/markup-compatibility/2006">
          <mc:Choice Requires="x14">
            <control shapeId="82997" r:id="rId21" name="Check Box 53">
              <controlPr defaultSize="0" autoFill="0" autoLine="0" autoPict="0" altText="はい">
                <anchor moveWithCells="1">
                  <from>
                    <xdr:col>6</xdr:col>
                    <xdr:colOff>38100</xdr:colOff>
                    <xdr:row>20</xdr:row>
                    <xdr:rowOff>0</xdr:rowOff>
                  </from>
                  <to>
                    <xdr:col>7</xdr:col>
                    <xdr:colOff>742950</xdr:colOff>
                    <xdr:row>21</xdr:row>
                    <xdr:rowOff>0</xdr:rowOff>
                  </to>
                </anchor>
              </controlPr>
            </control>
          </mc:Choice>
        </mc:AlternateContent>
        <mc:AlternateContent xmlns:mc="http://schemas.openxmlformats.org/markup-compatibility/2006">
          <mc:Choice Requires="x14">
            <control shapeId="82998" r:id="rId22" name="Check Box 54">
              <controlPr defaultSize="0" autoFill="0" autoLine="0" autoPict="0" altText="はい">
                <anchor moveWithCells="1">
                  <from>
                    <xdr:col>6</xdr:col>
                    <xdr:colOff>38100</xdr:colOff>
                    <xdr:row>23</xdr:row>
                    <xdr:rowOff>0</xdr:rowOff>
                  </from>
                  <to>
                    <xdr:col>7</xdr:col>
                    <xdr:colOff>742950</xdr:colOff>
                    <xdr:row>24</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41"/>
  <sheetViews>
    <sheetView view="pageBreakPreview" zoomScale="115" zoomScaleNormal="100" zoomScaleSheetLayoutView="115" workbookViewId="0"/>
  </sheetViews>
  <sheetFormatPr defaultColWidth="9" defaultRowHeight="13"/>
  <cols>
    <col min="1" max="1" width="5.6328125" style="2" customWidth="1"/>
    <col min="2" max="4" width="10.6328125" style="2" customWidth="1"/>
    <col min="5" max="6" width="10.6328125" style="3" customWidth="1"/>
    <col min="7" max="9" width="10.6328125" style="2" customWidth="1"/>
    <col min="10" max="11" width="10.6328125" style="246" customWidth="1"/>
    <col min="12" max="12" width="10.6328125" style="260" customWidth="1"/>
    <col min="13" max="13" width="10.6328125" style="251" customWidth="1"/>
    <col min="14" max="16" width="10.6328125" style="2" customWidth="1"/>
    <col min="17" max="16384" width="9" style="2"/>
  </cols>
  <sheetData>
    <row r="1" spans="1:14" s="61" customFormat="1" ht="21" customHeight="1">
      <c r="A1" s="60" t="s">
        <v>27</v>
      </c>
      <c r="E1" s="62"/>
      <c r="G1" s="63"/>
      <c r="H1" s="63"/>
      <c r="J1" s="250"/>
      <c r="K1" s="30"/>
      <c r="L1" s="30"/>
      <c r="M1" s="30"/>
      <c r="N1" s="31"/>
    </row>
    <row r="2" spans="1:14" s="61" customFormat="1" ht="21" customHeight="1">
      <c r="A2" s="199" t="s">
        <v>0</v>
      </c>
      <c r="B2" s="462" t="s">
        <v>28</v>
      </c>
      <c r="C2" s="462"/>
      <c r="D2" s="462"/>
      <c r="E2" s="199" t="s">
        <v>82</v>
      </c>
      <c r="F2" s="455" t="s">
        <v>84</v>
      </c>
      <c r="G2" s="456"/>
      <c r="H2" s="199" t="s">
        <v>90</v>
      </c>
      <c r="I2" s="210" t="s">
        <v>89</v>
      </c>
      <c r="J2" s="254"/>
      <c r="K2" s="30"/>
      <c r="L2" s="30"/>
      <c r="M2" s="30"/>
      <c r="N2" s="31"/>
    </row>
    <row r="3" spans="1:14" s="61" customFormat="1" ht="21" customHeight="1">
      <c r="A3" s="211"/>
      <c r="B3" s="213"/>
      <c r="C3" s="214"/>
      <c r="D3" s="215"/>
      <c r="E3" s="211" t="s">
        <v>349</v>
      </c>
      <c r="F3" s="164" t="s">
        <v>351</v>
      </c>
      <c r="G3" s="197" t="s">
        <v>85</v>
      </c>
      <c r="H3" s="211" t="s">
        <v>350</v>
      </c>
      <c r="I3" s="212" t="s">
        <v>352</v>
      </c>
      <c r="J3" s="254"/>
      <c r="K3" s="30"/>
      <c r="L3" s="30"/>
      <c r="M3" s="30"/>
      <c r="N3" s="31"/>
    </row>
    <row r="4" spans="1:14" s="61" customFormat="1" ht="21" customHeight="1">
      <c r="A4" s="164" t="s">
        <v>29</v>
      </c>
      <c r="B4" s="436" t="s">
        <v>332</v>
      </c>
      <c r="C4" s="436"/>
      <c r="D4" s="436"/>
      <c r="E4" s="216" t="str">
        <f>'4-1商品'!E4</f>
        <v>必須</v>
      </c>
      <c r="F4" s="217">
        <f>'4-1商品'!E2</f>
        <v>0</v>
      </c>
      <c r="G4" s="198">
        <f>SUM('4-1商品'!E25:E33)</f>
        <v>0</v>
      </c>
      <c r="H4" s="217">
        <f>SUM(E4:F4)</f>
        <v>0</v>
      </c>
      <c r="I4" s="196" t="str">
        <f t="shared" ref="I4:I9" si="0">IF(H4&gt;=2,"○","×")</f>
        <v>×</v>
      </c>
      <c r="J4" s="255"/>
      <c r="K4" s="30"/>
      <c r="L4" s="30"/>
      <c r="M4" s="30"/>
      <c r="N4" s="31"/>
    </row>
    <row r="5" spans="1:14" s="61" customFormat="1" ht="21" customHeight="1">
      <c r="A5" s="164" t="s">
        <v>30</v>
      </c>
      <c r="B5" s="436" t="s">
        <v>81</v>
      </c>
      <c r="C5" s="436"/>
      <c r="D5" s="436"/>
      <c r="E5" s="216" t="str">
        <f>'4-2コミュニケーション'!E4</f>
        <v>必須</v>
      </c>
      <c r="F5" s="217">
        <f>'4-2コミュニケーション'!E2</f>
        <v>0</v>
      </c>
      <c r="G5" s="198">
        <f>SUM('4-2コミュニケーション'!E25:E33)</f>
        <v>0</v>
      </c>
      <c r="H5" s="217">
        <f t="shared" ref="H5:H9" si="1">SUM(E5:F5)</f>
        <v>0</v>
      </c>
      <c r="I5" s="196" t="str">
        <f t="shared" si="0"/>
        <v>×</v>
      </c>
      <c r="J5" s="255"/>
      <c r="K5" s="30"/>
      <c r="L5" s="30"/>
      <c r="M5" s="30"/>
      <c r="N5" s="31"/>
    </row>
    <row r="6" spans="1:14" s="61" customFormat="1" ht="21" customHeight="1">
      <c r="A6" s="276" t="s">
        <v>31</v>
      </c>
      <c r="B6" s="436" t="s">
        <v>334</v>
      </c>
      <c r="C6" s="436"/>
      <c r="D6" s="436"/>
      <c r="E6" s="216" t="str">
        <f>'4-3廃棄物'!E4</f>
        <v>必須</v>
      </c>
      <c r="F6" s="217">
        <f>'4-3廃棄物'!E2</f>
        <v>0</v>
      </c>
      <c r="G6" s="198">
        <f>SUM('4-3廃棄物'!E26:E34)</f>
        <v>0</v>
      </c>
      <c r="H6" s="217">
        <f>SUM(E6:F6)</f>
        <v>0</v>
      </c>
      <c r="I6" s="196" t="str">
        <f>IF(H6&gt;=2,"○","×")</f>
        <v>×</v>
      </c>
      <c r="J6" s="255"/>
      <c r="K6" s="30"/>
      <c r="L6" s="30"/>
      <c r="M6" s="30"/>
      <c r="N6" s="31"/>
    </row>
    <row r="7" spans="1:14" s="61" customFormat="1" ht="21" customHeight="1">
      <c r="A7" s="276" t="s">
        <v>32</v>
      </c>
      <c r="B7" s="437" t="s">
        <v>48</v>
      </c>
      <c r="C7" s="437"/>
      <c r="D7" s="437"/>
      <c r="E7" s="218" t="str">
        <f>'4-4省エネ'!E4</f>
        <v>必須</v>
      </c>
      <c r="F7" s="219">
        <f>'4-4省エネ'!E2</f>
        <v>0</v>
      </c>
      <c r="G7" s="200">
        <f>SUM('4-4省エネ'!E26:E34)</f>
        <v>0</v>
      </c>
      <c r="H7" s="219">
        <f>SUM(E7:F7)</f>
        <v>0</v>
      </c>
      <c r="I7" s="201" t="str">
        <f>IF(H7&gt;=2,"○","×")</f>
        <v>×</v>
      </c>
      <c r="J7" s="255"/>
      <c r="K7" s="30"/>
      <c r="L7" s="30"/>
      <c r="M7" s="30"/>
      <c r="N7" s="31"/>
    </row>
    <row r="8" spans="1:14" s="61" customFormat="1" ht="21" customHeight="1">
      <c r="A8" s="276" t="s">
        <v>33</v>
      </c>
      <c r="B8" s="436" t="s">
        <v>333</v>
      </c>
      <c r="C8" s="436"/>
      <c r="D8" s="436"/>
      <c r="E8" s="216" t="s">
        <v>83</v>
      </c>
      <c r="F8" s="217">
        <f>'4-5物流'!E2</f>
        <v>0</v>
      </c>
      <c r="G8" s="198">
        <f>SUM('4-5物流'!E25:E33)</f>
        <v>0</v>
      </c>
      <c r="H8" s="217">
        <f>SUM(E8:F8)</f>
        <v>0</v>
      </c>
      <c r="I8" s="196" t="str">
        <f>IF(H8&gt;=2,"○","×")</f>
        <v>×</v>
      </c>
      <c r="J8" s="255"/>
      <c r="K8" s="30"/>
      <c r="L8" s="30"/>
      <c r="M8" s="30"/>
      <c r="N8" s="31"/>
    </row>
    <row r="9" spans="1:14" s="61" customFormat="1" ht="21" customHeight="1">
      <c r="A9" s="276" t="s">
        <v>34</v>
      </c>
      <c r="B9" s="436" t="s">
        <v>80</v>
      </c>
      <c r="C9" s="436"/>
      <c r="D9" s="436"/>
      <c r="E9" s="216" t="str">
        <f>'4-6店舗運営'!E4</f>
        <v>必須</v>
      </c>
      <c r="F9" s="217">
        <f>'4-6店舗運営'!E2</f>
        <v>0</v>
      </c>
      <c r="G9" s="198">
        <f>SUM('4-6店舗運営'!E25:E33)</f>
        <v>0</v>
      </c>
      <c r="H9" s="217">
        <f t="shared" si="1"/>
        <v>0</v>
      </c>
      <c r="I9" s="196" t="str">
        <f t="shared" si="0"/>
        <v>×</v>
      </c>
      <c r="J9" s="255"/>
      <c r="K9" s="30"/>
      <c r="L9" s="30"/>
      <c r="M9" s="30"/>
      <c r="N9" s="31"/>
    </row>
    <row r="10" spans="1:14" s="61" customFormat="1" ht="21" customHeight="1">
      <c r="A10" s="455" t="s">
        <v>87</v>
      </c>
      <c r="B10" s="457"/>
      <c r="C10" s="206" t="s">
        <v>353</v>
      </c>
      <c r="D10" s="458" t="str">
        <f>申込区分!E36&amp;"）"</f>
        <v>どちらか一方を選択してください。）</v>
      </c>
      <c r="E10" s="459"/>
      <c r="F10" s="207"/>
      <c r="G10" s="208"/>
      <c r="H10" s="209">
        <f>SUM(F4:F9)</f>
        <v>0</v>
      </c>
      <c r="I10" s="202"/>
      <c r="J10" s="256"/>
      <c r="K10" s="30"/>
      <c r="L10" s="30"/>
      <c r="M10" s="30"/>
      <c r="N10" s="31"/>
    </row>
    <row r="11" spans="1:14" s="61" customFormat="1" ht="21" customHeight="1">
      <c r="A11" s="203"/>
      <c r="B11" s="203"/>
      <c r="C11" s="203"/>
      <c r="D11" s="203"/>
      <c r="E11" s="204"/>
      <c r="F11" s="460" t="str">
        <f>IF(AND(H10&gt;=IF(申込区分!I32=TRUE,26,IF(申込区分!I33=TRUE,21,0)),(COUNTIF(E4:E9,"必須")&lt;1),(COUNTIF(申込区分!I32:I33,"TRUE")&gt;0)),"認定要件を満たす(審査前)","認定要件に達していません")</f>
        <v>認定要件に達していません</v>
      </c>
      <c r="G11" s="460"/>
      <c r="H11" s="460"/>
      <c r="I11" s="205"/>
      <c r="J11" s="254"/>
      <c r="K11" s="30"/>
      <c r="L11" s="30"/>
      <c r="M11" s="30"/>
      <c r="N11" s="31"/>
    </row>
    <row r="12" spans="1:14" s="61" customFormat="1" ht="21" customHeight="1">
      <c r="A12" s="64"/>
      <c r="B12" s="65"/>
      <c r="C12" s="65"/>
      <c r="D12" s="65"/>
      <c r="E12" s="65"/>
      <c r="F12" s="66"/>
      <c r="G12" s="63"/>
      <c r="H12" s="63"/>
      <c r="J12" s="232"/>
      <c r="K12" s="30"/>
      <c r="L12" s="30"/>
      <c r="M12" s="30"/>
      <c r="N12" s="31"/>
    </row>
    <row r="13" spans="1:14" s="10" customFormat="1" ht="21" customHeight="1">
      <c r="A13" s="11" t="s">
        <v>343</v>
      </c>
      <c r="B13" s="9"/>
      <c r="C13" s="9"/>
      <c r="D13" s="9"/>
      <c r="J13" s="233" t="str">
        <f>"※適合ポイントの内訳　"&amp;J15&amp;J16&amp;J17&amp;J18&amp;J19&amp;J20</f>
        <v>※適合ポイントの内訳　■環境に配慮した商品販売：の0ポイント、■環境コミュニケーション：の0ポイント、■廃棄物削減とリサイクル：の0ポイント、■店舗の省エネと節水：の0ポイント、■物流の効率化：の0ポイント、■環境を意識した店舗運営：の0ポイント</v>
      </c>
      <c r="K13" s="30"/>
      <c r="L13" s="30"/>
      <c r="M13" s="30"/>
      <c r="N13" s="31"/>
    </row>
    <row r="14" spans="1:14" s="61" customFormat="1" ht="21" customHeight="1">
      <c r="A14" s="164" t="s">
        <v>0</v>
      </c>
      <c r="B14" s="461" t="s">
        <v>28</v>
      </c>
      <c r="C14" s="461"/>
      <c r="D14" s="461"/>
      <c r="E14" s="461" t="s">
        <v>343</v>
      </c>
      <c r="F14" s="461"/>
      <c r="G14" s="461"/>
      <c r="H14" s="461"/>
      <c r="I14" s="461"/>
      <c r="J14" s="234"/>
      <c r="K14" s="257"/>
      <c r="L14" s="258"/>
      <c r="M14" s="30"/>
      <c r="N14" s="31"/>
    </row>
    <row r="15" spans="1:14" s="61" customFormat="1" ht="21" customHeight="1">
      <c r="A15" s="164" t="s">
        <v>29</v>
      </c>
      <c r="B15" s="436" t="s">
        <v>332</v>
      </c>
      <c r="C15" s="436"/>
      <c r="D15" s="436"/>
      <c r="E15" s="463" t="str">
        <f>'4-1商品'!L3</f>
        <v/>
      </c>
      <c r="F15" s="463"/>
      <c r="G15" s="463"/>
      <c r="H15" s="463"/>
      <c r="I15" s="463"/>
      <c r="J15" s="232" t="str">
        <f>"■"&amp;B15&amp;"："&amp;E15&amp;"の"&amp;H4&amp;"ポイント、"</f>
        <v>■環境に配慮した商品販売：の0ポイント、</v>
      </c>
      <c r="K15" s="257"/>
      <c r="L15" s="257"/>
      <c r="M15" s="30"/>
      <c r="N15" s="31"/>
    </row>
    <row r="16" spans="1:14" s="61" customFormat="1" ht="21" customHeight="1">
      <c r="A16" s="164" t="s">
        <v>30</v>
      </c>
      <c r="B16" s="436" t="s">
        <v>81</v>
      </c>
      <c r="C16" s="436"/>
      <c r="D16" s="436"/>
      <c r="E16" s="463" t="str">
        <f>'4-2コミュニケーション'!L3</f>
        <v/>
      </c>
      <c r="F16" s="463"/>
      <c r="G16" s="463"/>
      <c r="H16" s="463"/>
      <c r="I16" s="463"/>
      <c r="J16" s="232" t="str">
        <f>"■"&amp;B16&amp;"："&amp;E16&amp;"の"&amp;H5&amp;"ポイント、"</f>
        <v>■環境コミュニケーション：の0ポイント、</v>
      </c>
      <c r="K16" s="257"/>
      <c r="L16" s="257"/>
      <c r="M16" s="30"/>
      <c r="N16" s="31"/>
    </row>
    <row r="17" spans="1:14" s="61" customFormat="1" ht="21" customHeight="1">
      <c r="A17" s="276" t="s">
        <v>31</v>
      </c>
      <c r="B17" s="436" t="s">
        <v>334</v>
      </c>
      <c r="C17" s="436"/>
      <c r="D17" s="436"/>
      <c r="E17" s="463" t="str">
        <f>'4-3廃棄物'!L3</f>
        <v/>
      </c>
      <c r="F17" s="463"/>
      <c r="G17" s="463"/>
      <c r="H17" s="463"/>
      <c r="I17" s="463"/>
      <c r="J17" s="232" t="str">
        <f>"■"&amp;B17&amp;"："&amp;E17&amp;"の"&amp;H6&amp;"ポイント、"</f>
        <v>■廃棄物削減とリサイクル：の0ポイント、</v>
      </c>
      <c r="K17" s="257"/>
      <c r="L17" s="257"/>
      <c r="M17" s="30"/>
      <c r="N17" s="31"/>
    </row>
    <row r="18" spans="1:14" s="61" customFormat="1" ht="21" customHeight="1">
      <c r="A18" s="276" t="s">
        <v>32</v>
      </c>
      <c r="B18" s="436" t="s">
        <v>48</v>
      </c>
      <c r="C18" s="436"/>
      <c r="D18" s="436"/>
      <c r="E18" s="463" t="str">
        <f>'4-4省エネ'!L3</f>
        <v/>
      </c>
      <c r="F18" s="463"/>
      <c r="G18" s="463"/>
      <c r="H18" s="463"/>
      <c r="I18" s="463"/>
      <c r="J18" s="232" t="str">
        <f>"■"&amp;B18&amp;"："&amp;E18&amp;"の"&amp;H7&amp;"ポイント、"</f>
        <v>■店舗の省エネと節水：の0ポイント、</v>
      </c>
      <c r="K18" s="257"/>
      <c r="L18" s="257"/>
      <c r="M18" s="30"/>
      <c r="N18" s="31"/>
    </row>
    <row r="19" spans="1:14" s="61" customFormat="1" ht="21" customHeight="1">
      <c r="A19" s="276" t="s">
        <v>33</v>
      </c>
      <c r="B19" s="436" t="s">
        <v>333</v>
      </c>
      <c r="C19" s="436"/>
      <c r="D19" s="436"/>
      <c r="E19" s="463" t="str">
        <f>'4-5物流'!L3</f>
        <v/>
      </c>
      <c r="F19" s="463"/>
      <c r="G19" s="463"/>
      <c r="H19" s="463"/>
      <c r="I19" s="463"/>
      <c r="J19" s="232" t="str">
        <f>"■"&amp;B19&amp;"："&amp;E19&amp;"の"&amp;H8&amp;"ポイント、"</f>
        <v>■物流の効率化：の0ポイント、</v>
      </c>
      <c r="K19" s="257"/>
      <c r="L19" s="257"/>
      <c r="M19" s="30"/>
      <c r="N19" s="31"/>
    </row>
    <row r="20" spans="1:14" s="61" customFormat="1" ht="21" customHeight="1">
      <c r="A20" s="276" t="s">
        <v>34</v>
      </c>
      <c r="B20" s="436" t="s">
        <v>80</v>
      </c>
      <c r="C20" s="436"/>
      <c r="D20" s="436"/>
      <c r="E20" s="463" t="str">
        <f>'4-6店舗運営'!L3</f>
        <v/>
      </c>
      <c r="F20" s="463"/>
      <c r="G20" s="463"/>
      <c r="H20" s="463"/>
      <c r="I20" s="463"/>
      <c r="J20" s="232" t="str">
        <f>"■"&amp;B20&amp;"："&amp;E20&amp;"の"&amp;H9&amp;"ポイント"</f>
        <v>■環境を意識した店舗運営：の0ポイント</v>
      </c>
      <c r="K20" s="257"/>
      <c r="L20" s="257"/>
      <c r="M20" s="30"/>
      <c r="N20" s="31"/>
    </row>
    <row r="21" spans="1:14" s="61" customFormat="1" ht="21" customHeight="1">
      <c r="A21" s="220"/>
      <c r="B21" s="221"/>
      <c r="C21" s="221"/>
      <c r="D21" s="221"/>
      <c r="E21" s="222"/>
      <c r="F21" s="222"/>
      <c r="G21" s="222"/>
      <c r="H21" s="222"/>
      <c r="I21" s="222"/>
      <c r="J21" s="255"/>
      <c r="K21" s="30"/>
      <c r="L21" s="30"/>
      <c r="M21" s="30"/>
      <c r="N21" s="31"/>
    </row>
    <row r="22" spans="1:14" s="10" customFormat="1" ht="21" customHeight="1">
      <c r="A22" s="11"/>
      <c r="B22" s="9"/>
      <c r="C22" s="9"/>
      <c r="D22" s="9"/>
      <c r="J22" s="248"/>
      <c r="K22" s="30"/>
      <c r="L22" s="30"/>
      <c r="M22" s="30"/>
      <c r="N22" s="31"/>
    </row>
    <row r="23" spans="1:14" s="10" customFormat="1" ht="21" customHeight="1">
      <c r="A23" s="11" t="s">
        <v>404</v>
      </c>
      <c r="B23" s="9"/>
      <c r="C23" s="9"/>
      <c r="D23" s="9"/>
      <c r="J23" s="247"/>
      <c r="K23" s="259" t="s">
        <v>399</v>
      </c>
      <c r="L23" s="30"/>
      <c r="M23" s="30"/>
      <c r="N23" s="31"/>
    </row>
    <row r="24" spans="1:14" s="10" customFormat="1" ht="14">
      <c r="A24" s="450" t="s">
        <v>1</v>
      </c>
      <c r="B24" s="451"/>
      <c r="C24" s="162"/>
      <c r="D24" s="163"/>
      <c r="E24" s="161"/>
      <c r="F24" s="163" t="s">
        <v>36</v>
      </c>
      <c r="G24" s="163"/>
      <c r="H24" s="161"/>
      <c r="I24" s="67"/>
      <c r="J24" s="247"/>
      <c r="K24" s="251" t="str">
        <f>IF('4-1商品'!I26=TRUE,'4-1商品'!A25&amp;'4-1商品'!B26,"")</f>
        <v/>
      </c>
      <c r="L24" s="247"/>
      <c r="M24" s="247"/>
    </row>
    <row r="25" spans="1:14" s="10" customFormat="1" ht="30" customHeight="1" thickBot="1">
      <c r="A25" s="389" t="s">
        <v>88</v>
      </c>
      <c r="B25" s="413"/>
      <c r="C25" s="452" t="s">
        <v>346</v>
      </c>
      <c r="D25" s="453"/>
      <c r="E25" s="453"/>
      <c r="F25" s="453"/>
      <c r="G25" s="453"/>
      <c r="H25" s="453"/>
      <c r="I25" s="454"/>
      <c r="J25" s="247"/>
      <c r="K25" s="251" t="str">
        <f>IF('4-1商品'!I29=TRUE,'4-1商品'!A28&amp;'4-1商品'!B29,"")</f>
        <v/>
      </c>
      <c r="L25" s="247"/>
      <c r="M25" s="247"/>
    </row>
    <row r="26" spans="1:14" s="10" customFormat="1" ht="21" customHeight="1">
      <c r="A26" s="392"/>
      <c r="B26" s="393"/>
      <c r="C26" s="238"/>
      <c r="D26" s="95"/>
      <c r="E26" s="96"/>
      <c r="F26" s="96"/>
      <c r="G26" s="96"/>
      <c r="H26" s="104"/>
      <c r="I26" s="239"/>
      <c r="J26" s="247"/>
      <c r="K26" s="251" t="str">
        <f>IF('4-1商品'!I32=TRUE,'4-1商品'!A31&amp;'4-1商品'!B32,"")</f>
        <v/>
      </c>
      <c r="L26" s="248"/>
      <c r="M26" s="247"/>
    </row>
    <row r="27" spans="1:14" s="10" customFormat="1" ht="21" customHeight="1">
      <c r="A27" s="392"/>
      <c r="B27" s="393"/>
      <c r="C27" s="240"/>
      <c r="D27" s="103"/>
      <c r="E27" s="98"/>
      <c r="F27" s="98"/>
      <c r="G27" s="98"/>
      <c r="H27" s="105"/>
      <c r="I27" s="241"/>
      <c r="J27" s="247"/>
      <c r="K27" s="251" t="str">
        <f>IF('4-2コミュニケーション'!I26=TRUE,'4-2コミュニケーション'!A25&amp;'4-2コミュニケーション'!B26,"")</f>
        <v/>
      </c>
      <c r="L27" s="248"/>
      <c r="M27" s="247"/>
    </row>
    <row r="28" spans="1:14" s="10" customFormat="1" ht="21" customHeight="1" thickBot="1">
      <c r="A28" s="392"/>
      <c r="B28" s="393"/>
      <c r="C28" s="242"/>
      <c r="D28" s="106" t="str">
        <f>IF(J28=TRUE,"具体的にご記載ください。","")</f>
        <v/>
      </c>
      <c r="E28" s="107"/>
      <c r="F28" s="107"/>
      <c r="G28" s="108"/>
      <c r="H28" s="108"/>
      <c r="I28" s="243" t="s">
        <v>86</v>
      </c>
      <c r="J28" s="58" t="b">
        <v>0</v>
      </c>
      <c r="K28" s="251" t="str">
        <f>IF('4-2コミュニケーション'!I29=TRUE,'4-2コミュニケーション'!A28&amp;'4-2コミュニケーション'!B29,"")</f>
        <v/>
      </c>
      <c r="L28" s="248"/>
      <c r="M28" s="247"/>
    </row>
    <row r="29" spans="1:14" s="10" customFormat="1" ht="27" customHeight="1">
      <c r="A29" s="392"/>
      <c r="B29" s="414"/>
      <c r="C29" s="444" t="s">
        <v>428</v>
      </c>
      <c r="D29" s="445"/>
      <c r="E29" s="445"/>
      <c r="F29" s="445"/>
      <c r="G29" s="445"/>
      <c r="H29" s="445"/>
      <c r="I29" s="446"/>
      <c r="J29" s="247"/>
      <c r="K29" s="251" t="str">
        <f>IF('4-2コミュニケーション'!I32=TRUE,'4-2コミュニケーション'!A31&amp;'4-2コミュニケーション'!B32,"")</f>
        <v/>
      </c>
      <c r="L29" s="247"/>
      <c r="M29" s="247"/>
    </row>
    <row r="30" spans="1:14" s="10" customFormat="1" ht="27" customHeight="1">
      <c r="A30" s="392"/>
      <c r="B30" s="414"/>
      <c r="C30" s="447" t="s">
        <v>400</v>
      </c>
      <c r="D30" s="448"/>
      <c r="E30" s="448"/>
      <c r="F30" s="448"/>
      <c r="G30" s="448"/>
      <c r="H30" s="448"/>
      <c r="I30" s="449"/>
      <c r="J30" s="247"/>
      <c r="K30" s="247" t="str">
        <f>IF('4-3廃棄物'!I27=TRUE,'4-3廃棄物'!A26&amp;'4-3廃棄物'!B27,"")</f>
        <v/>
      </c>
      <c r="L30" s="247"/>
      <c r="M30" s="247"/>
    </row>
    <row r="31" spans="1:14" s="10" customFormat="1" ht="27" customHeight="1">
      <c r="A31" s="395"/>
      <c r="B31" s="443"/>
      <c r="C31" s="440" t="s">
        <v>401</v>
      </c>
      <c r="D31" s="441"/>
      <c r="E31" s="441"/>
      <c r="F31" s="441"/>
      <c r="G31" s="441"/>
      <c r="H31" s="441"/>
      <c r="I31" s="442"/>
      <c r="J31" s="247"/>
      <c r="K31" s="251" t="str">
        <f>IF('4-3廃棄物'!I30=TRUE,'4-3廃棄物'!A29&amp;'4-3廃棄物'!B30,"")</f>
        <v/>
      </c>
      <c r="L31" s="247"/>
      <c r="M31" s="247"/>
    </row>
    <row r="32" spans="1:14" s="10" customFormat="1" ht="21" customHeight="1" thickBot="1">
      <c r="A32" s="398" t="s">
        <v>344</v>
      </c>
      <c r="B32" s="400"/>
      <c r="C32" s="188"/>
      <c r="D32" s="169"/>
      <c r="E32" s="169"/>
      <c r="F32" s="169"/>
      <c r="G32" s="169"/>
      <c r="H32" s="169"/>
      <c r="I32" s="170"/>
      <c r="J32" s="247"/>
      <c r="K32" s="251" t="str">
        <f>IF('4-3廃棄物'!I33=TRUE,'4-3廃棄物'!A32&amp;'4-3廃棄物'!B33,"")</f>
        <v/>
      </c>
      <c r="L32" s="248"/>
      <c r="M32" s="247"/>
    </row>
    <row r="33" spans="1:19" s="10" customFormat="1" ht="21" customHeight="1" thickBot="1">
      <c r="A33" s="401"/>
      <c r="B33" s="403"/>
      <c r="C33" s="236" t="s">
        <v>345</v>
      </c>
      <c r="D33" s="438" t="s">
        <v>348</v>
      </c>
      <c r="E33" s="439"/>
      <c r="F33" s="237" t="s">
        <v>347</v>
      </c>
      <c r="G33" s="193"/>
      <c r="H33" s="169"/>
      <c r="I33" s="170"/>
      <c r="J33" s="247"/>
      <c r="K33" s="251" t="str">
        <f>IF('4-4省エネ'!I27=TRUE,'4-4省エネ'!A26&amp;'4-4省エネ'!B27,"")</f>
        <v/>
      </c>
      <c r="L33" s="248"/>
      <c r="M33" s="247"/>
    </row>
    <row r="34" spans="1:19" s="10" customFormat="1" ht="21" customHeight="1">
      <c r="A34" s="401"/>
      <c r="B34" s="403"/>
      <c r="C34" s="235" t="s">
        <v>402</v>
      </c>
      <c r="D34" s="194"/>
      <c r="E34" s="194"/>
      <c r="F34" s="194"/>
      <c r="G34" s="194"/>
      <c r="H34" s="194"/>
      <c r="I34" s="195"/>
      <c r="J34" s="247"/>
      <c r="K34" s="251" t="str">
        <f>IF('4-4省エネ'!I30=TRUE,'4-4省エネ'!A29&amp;'4-4省エネ'!B30,"")</f>
        <v/>
      </c>
      <c r="L34" s="247"/>
      <c r="M34" s="247"/>
    </row>
    <row r="35" spans="1:19">
      <c r="A35" s="189"/>
      <c r="B35" s="192"/>
      <c r="C35" s="190"/>
      <c r="D35" s="190"/>
      <c r="E35" s="191"/>
      <c r="F35" s="191"/>
      <c r="G35" s="190"/>
      <c r="H35" s="190"/>
      <c r="I35" s="192"/>
      <c r="K35" s="251" t="str">
        <f>IF('4-4省エネ'!I33=TRUE,'4-4省エネ'!A32&amp;'4-4省エネ'!B33,"")</f>
        <v/>
      </c>
    </row>
    <row r="36" spans="1:19" s="10" customFormat="1" ht="21" customHeight="1">
      <c r="A36"/>
      <c r="B36"/>
      <c r="C36"/>
      <c r="D36"/>
      <c r="E36"/>
      <c r="F36"/>
      <c r="G36"/>
      <c r="H36" s="253"/>
      <c r="I36" s="253" t="s">
        <v>61</v>
      </c>
      <c r="J36" s="247"/>
      <c r="K36" s="251" t="str">
        <f>IF('4-5物流'!I26=TRUE,'4-5物流'!A25&amp;'4-5物流'!B26,"")</f>
        <v/>
      </c>
      <c r="L36" s="247"/>
      <c r="M36" s="247"/>
      <c r="O36" s="130"/>
      <c r="P36" s="130"/>
      <c r="Q36" s="130"/>
      <c r="R36" s="130"/>
      <c r="S36" s="130"/>
    </row>
    <row r="37" spans="1:19">
      <c r="K37" s="251" t="str">
        <f>IF('4-5物流'!I29=TRUE,'4-5物流'!A28&amp;'4-5物流'!B29,"")</f>
        <v/>
      </c>
    </row>
    <row r="38" spans="1:19">
      <c r="K38" s="251" t="str">
        <f>IF('4-5物流'!I32=TRUE,'4-5物流'!A31&amp;'4-5物流'!B32,"")</f>
        <v/>
      </c>
    </row>
    <row r="39" spans="1:19">
      <c r="K39" s="251" t="str">
        <f>IF('4-6店舗運営'!I26=TRUE,'4-6店舗運営'!A25&amp;'4-6店舗運営'!B26,"")</f>
        <v/>
      </c>
    </row>
    <row r="40" spans="1:19">
      <c r="K40" s="251" t="str">
        <f>IF('4-6店舗運営'!I29=TRUE,'4-6店舗運営'!A28&amp;'4-6店舗運営'!B29,"")</f>
        <v/>
      </c>
    </row>
    <row r="41" spans="1:19">
      <c r="K41" s="251" t="str">
        <f>IF('4-6店舗運営'!I32=TRUE,'4-6店舗運営'!A31&amp;'4-6店舗運営'!B32,"")</f>
        <v/>
      </c>
    </row>
  </sheetData>
  <sheetProtection selectLockedCells="1"/>
  <mergeCells count="33">
    <mergeCell ref="E18:I18"/>
    <mergeCell ref="E15:I15"/>
    <mergeCell ref="E16:I16"/>
    <mergeCell ref="E20:I20"/>
    <mergeCell ref="E19:I19"/>
    <mergeCell ref="E17:I17"/>
    <mergeCell ref="F2:G2"/>
    <mergeCell ref="A10:B10"/>
    <mergeCell ref="D10:E10"/>
    <mergeCell ref="F11:H11"/>
    <mergeCell ref="B14:D14"/>
    <mergeCell ref="E14:I14"/>
    <mergeCell ref="B2:D2"/>
    <mergeCell ref="B4:D4"/>
    <mergeCell ref="B5:D5"/>
    <mergeCell ref="B9:D9"/>
    <mergeCell ref="B8:D8"/>
    <mergeCell ref="A32:B34"/>
    <mergeCell ref="B6:D6"/>
    <mergeCell ref="B7:D7"/>
    <mergeCell ref="D33:E33"/>
    <mergeCell ref="C31:I31"/>
    <mergeCell ref="A25:B31"/>
    <mergeCell ref="C29:I29"/>
    <mergeCell ref="C30:I30"/>
    <mergeCell ref="A24:B24"/>
    <mergeCell ref="C25:I25"/>
    <mergeCell ref="B15:D15"/>
    <mergeCell ref="B16:D16"/>
    <mergeCell ref="B20:D20"/>
    <mergeCell ref="B19:D19"/>
    <mergeCell ref="B17:D17"/>
    <mergeCell ref="B18:D18"/>
  </mergeCells>
  <phoneticPr fontId="1"/>
  <conditionalFormatting sqref="E5 E9 H6:H9 E17:E21">
    <cfRule type="containsText" dxfId="10" priority="20" operator="containsText" text="必須">
      <formula>NOT(ISERROR(SEARCH("必須",E5)))</formula>
    </cfRule>
  </conditionalFormatting>
  <conditionalFormatting sqref="E6:E7">
    <cfRule type="containsText" dxfId="9" priority="19" operator="containsText" text="必須">
      <formula>NOT(ISERROR(SEARCH("必須",E6)))</formula>
    </cfRule>
  </conditionalFormatting>
  <conditionalFormatting sqref="H4:H5">
    <cfRule type="containsText" dxfId="8" priority="16" operator="containsText" text="必須">
      <formula>NOT(ISERROR(SEARCH("必須",H4)))</formula>
    </cfRule>
  </conditionalFormatting>
  <conditionalFormatting sqref="I10:I11 F11">
    <cfRule type="containsText" dxfId="7" priority="14" operator="containsText" text="認定要件に達していません">
      <formula>NOT(ISERROR(SEARCH("認定要件に達していません",F10)))</formula>
    </cfRule>
  </conditionalFormatting>
  <conditionalFormatting sqref="E4">
    <cfRule type="containsText" dxfId="6" priority="11" operator="containsText" text="必須">
      <formula>NOT(ISERROR(SEARCH("必須",E4)))</formula>
    </cfRule>
  </conditionalFormatting>
  <conditionalFormatting sqref="I4:I9">
    <cfRule type="containsText" dxfId="5" priority="8" operator="containsText" text="×">
      <formula>NOT(ISERROR(SEARCH("×",I4)))</formula>
    </cfRule>
    <cfRule type="containsText" dxfId="4" priority="9" operator="containsText" text="○">
      <formula>NOT(ISERROR(SEARCH("○",I4)))</formula>
    </cfRule>
  </conditionalFormatting>
  <conditionalFormatting sqref="E15:E16">
    <cfRule type="containsText" dxfId="3" priority="4" operator="containsText" text="必須">
      <formula>NOT(ISERROR(SEARCH("必須",E15)))</formula>
    </cfRule>
  </conditionalFormatting>
  <conditionalFormatting sqref="D10">
    <cfRule type="containsText" dxfId="2" priority="1" operator="containsText" text="一方">
      <formula>NOT(ISERROR(SEARCH("一方",D10)))</formula>
    </cfRule>
  </conditionalFormatting>
  <hyperlinks>
    <hyperlink ref="I36" location="マーク表示!A1" display="↑上へ" xr:uid="{00000000-0004-0000-0700-000000000000}"/>
  </hyperlinks>
  <pageMargins left="0.51181102362204722" right="0.51181102362204722" top="0.74803149606299213" bottom="0.35433070866141736" header="0.31496062992125984" footer="0.31496062992125984"/>
  <pageSetup paperSize="9" fitToHeight="0" orientation="portrait" r:id="rId1"/>
  <headerFooter>
    <oddHeader>&amp;L付属証明書　8ページ&amp;R501V2</oddHeader>
  </headerFooter>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4" r:id="rId4" name="Check Box 2">
              <controlPr defaultSize="0" autoFill="0" autoLine="0" autoPict="0">
                <anchor moveWithCells="1">
                  <from>
                    <xdr:col>2</xdr:col>
                    <xdr:colOff>0</xdr:colOff>
                    <xdr:row>25</xdr:row>
                    <xdr:rowOff>0</xdr:rowOff>
                  </from>
                  <to>
                    <xdr:col>4</xdr:col>
                    <xdr:colOff>31750</xdr:colOff>
                    <xdr:row>25</xdr:row>
                    <xdr:rowOff>266700</xdr:rowOff>
                  </to>
                </anchor>
              </controlPr>
            </control>
          </mc:Choice>
        </mc:AlternateContent>
        <mc:AlternateContent xmlns:mc="http://schemas.openxmlformats.org/markup-compatibility/2006">
          <mc:Choice Requires="x14">
            <control shapeId="54275" r:id="rId5" name="Check Box 3">
              <controlPr defaultSize="0" autoFill="0" autoLine="0" autoPict="0">
                <anchor moveWithCells="1">
                  <from>
                    <xdr:col>4</xdr:col>
                    <xdr:colOff>31750</xdr:colOff>
                    <xdr:row>26</xdr:row>
                    <xdr:rowOff>6350</xdr:rowOff>
                  </from>
                  <to>
                    <xdr:col>5</xdr:col>
                    <xdr:colOff>361950</xdr:colOff>
                    <xdr:row>27</xdr:row>
                    <xdr:rowOff>6350</xdr:rowOff>
                  </to>
                </anchor>
              </controlPr>
            </control>
          </mc:Choice>
        </mc:AlternateContent>
        <mc:AlternateContent xmlns:mc="http://schemas.openxmlformats.org/markup-compatibility/2006">
          <mc:Choice Requires="x14">
            <control shapeId="54276" r:id="rId6" name="Check Box 4">
              <controlPr defaultSize="0" autoFill="0" autoLine="0" autoPict="0">
                <anchor moveWithCells="1">
                  <from>
                    <xdr:col>5</xdr:col>
                    <xdr:colOff>654050</xdr:colOff>
                    <xdr:row>25</xdr:row>
                    <xdr:rowOff>0</xdr:rowOff>
                  </from>
                  <to>
                    <xdr:col>7</xdr:col>
                    <xdr:colOff>400050</xdr:colOff>
                    <xdr:row>25</xdr:row>
                    <xdr:rowOff>266700</xdr:rowOff>
                  </to>
                </anchor>
              </controlPr>
            </control>
          </mc:Choice>
        </mc:AlternateContent>
        <mc:AlternateContent xmlns:mc="http://schemas.openxmlformats.org/markup-compatibility/2006">
          <mc:Choice Requires="x14">
            <control shapeId="54277" r:id="rId7" name="Check Box 5">
              <controlPr defaultSize="0" autoFill="0" autoLine="0" autoPict="0">
                <anchor moveWithCells="1">
                  <from>
                    <xdr:col>2</xdr:col>
                    <xdr:colOff>0</xdr:colOff>
                    <xdr:row>27</xdr:row>
                    <xdr:rowOff>31750</xdr:rowOff>
                  </from>
                  <to>
                    <xdr:col>3</xdr:col>
                    <xdr:colOff>12700</xdr:colOff>
                    <xdr:row>28</xdr:row>
                    <xdr:rowOff>12700</xdr:rowOff>
                  </to>
                </anchor>
              </controlPr>
            </control>
          </mc:Choice>
        </mc:AlternateContent>
        <mc:AlternateContent xmlns:mc="http://schemas.openxmlformats.org/markup-compatibility/2006">
          <mc:Choice Requires="x14">
            <control shapeId="54289" r:id="rId8" name="Check Box 17">
              <controlPr defaultSize="0" autoFill="0" autoLine="0" autoPict="0">
                <anchor moveWithCells="1">
                  <from>
                    <xdr:col>4</xdr:col>
                    <xdr:colOff>31750</xdr:colOff>
                    <xdr:row>25</xdr:row>
                    <xdr:rowOff>0</xdr:rowOff>
                  </from>
                  <to>
                    <xdr:col>5</xdr:col>
                    <xdr:colOff>654050</xdr:colOff>
                    <xdr:row>25</xdr:row>
                    <xdr:rowOff>266700</xdr:rowOff>
                  </to>
                </anchor>
              </controlPr>
            </control>
          </mc:Choice>
        </mc:AlternateContent>
        <mc:AlternateContent xmlns:mc="http://schemas.openxmlformats.org/markup-compatibility/2006">
          <mc:Choice Requires="x14">
            <control shapeId="54290" r:id="rId9" name="Check Box 18">
              <controlPr defaultSize="0" autoFill="0" autoLine="0" autoPict="0">
                <anchor moveWithCells="1">
                  <from>
                    <xdr:col>7</xdr:col>
                    <xdr:colOff>469900</xdr:colOff>
                    <xdr:row>25</xdr:row>
                    <xdr:rowOff>12700</xdr:rowOff>
                  </from>
                  <to>
                    <xdr:col>8</xdr:col>
                    <xdr:colOff>476250</xdr:colOff>
                    <xdr:row>26</xdr:row>
                    <xdr:rowOff>6350</xdr:rowOff>
                  </to>
                </anchor>
              </controlPr>
            </control>
          </mc:Choice>
        </mc:AlternateContent>
        <mc:AlternateContent xmlns:mc="http://schemas.openxmlformats.org/markup-compatibility/2006">
          <mc:Choice Requires="x14">
            <control shapeId="54292" r:id="rId10" name="Check Box 20">
              <controlPr defaultSize="0" autoFill="0" autoLine="0" autoPict="0">
                <anchor moveWithCells="1">
                  <from>
                    <xdr:col>2</xdr:col>
                    <xdr:colOff>0</xdr:colOff>
                    <xdr:row>26</xdr:row>
                    <xdr:rowOff>6350</xdr:rowOff>
                  </from>
                  <to>
                    <xdr:col>4</xdr:col>
                    <xdr:colOff>31750</xdr:colOff>
                    <xdr:row>27</xdr:row>
                    <xdr:rowOff>6350</xdr:rowOff>
                  </to>
                </anchor>
              </controlPr>
            </control>
          </mc:Choice>
        </mc:AlternateContent>
        <mc:AlternateContent xmlns:mc="http://schemas.openxmlformats.org/markup-compatibility/2006">
          <mc:Choice Requires="x14">
            <control shapeId="54293" r:id="rId11" name="Check Box 21">
              <controlPr defaultSize="0" autoFill="0" autoLine="0" autoPict="0">
                <anchor moveWithCells="1">
                  <from>
                    <xdr:col>5</xdr:col>
                    <xdr:colOff>654050</xdr:colOff>
                    <xdr:row>26</xdr:row>
                    <xdr:rowOff>6350</xdr:rowOff>
                  </from>
                  <to>
                    <xdr:col>7</xdr:col>
                    <xdr:colOff>438150</xdr:colOff>
                    <xdr:row>27</xdr:row>
                    <xdr:rowOff>6350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6"/>
  <sheetViews>
    <sheetView view="pageBreakPreview" zoomScale="115" zoomScaleNormal="100" zoomScaleSheetLayoutView="115" workbookViewId="0"/>
  </sheetViews>
  <sheetFormatPr defaultColWidth="9" defaultRowHeight="14"/>
  <cols>
    <col min="1" max="1" width="5" style="10" customWidth="1"/>
    <col min="2" max="3" width="4.90625" style="10" customWidth="1"/>
    <col min="4" max="4" width="9" style="10" customWidth="1"/>
    <col min="5" max="8" width="9" style="10"/>
    <col min="9" max="9" width="9" style="10" customWidth="1"/>
    <col min="10" max="12" width="4.90625" style="10" customWidth="1"/>
    <col min="13" max="16384" width="9" style="10"/>
  </cols>
  <sheetData>
    <row r="1" spans="1:13">
      <c r="A1" s="157" t="s">
        <v>439</v>
      </c>
      <c r="M1" s="149" t="s">
        <v>422</v>
      </c>
    </row>
    <row r="2" spans="1:13">
      <c r="A2" s="49" t="s">
        <v>2</v>
      </c>
    </row>
    <row r="3" spans="1:13">
      <c r="A3" s="50"/>
    </row>
    <row r="4" spans="1:13" ht="18">
      <c r="A4" s="499" t="s">
        <v>49</v>
      </c>
      <c r="B4" s="499"/>
      <c r="C4" s="499"/>
      <c r="D4" s="499"/>
      <c r="E4" s="499"/>
      <c r="F4" s="499"/>
      <c r="G4" s="499"/>
      <c r="H4" s="499"/>
      <c r="I4" s="499"/>
      <c r="J4" s="499"/>
      <c r="K4" s="499"/>
      <c r="L4" s="499"/>
    </row>
    <row r="5" spans="1:13" s="48" customFormat="1" ht="13.5" thickBot="1">
      <c r="A5" s="51"/>
      <c r="B5" s="47"/>
      <c r="C5" s="47"/>
      <c r="D5" s="47"/>
      <c r="E5" s="47"/>
      <c r="F5" s="47"/>
      <c r="G5" s="47"/>
      <c r="H5" s="47"/>
      <c r="I5" s="47"/>
      <c r="J5" s="47"/>
      <c r="K5" s="47"/>
      <c r="L5" s="47"/>
    </row>
    <row r="6" spans="1:13" s="48" customFormat="1" ht="14.25" customHeight="1" thickBot="1">
      <c r="A6" s="47"/>
      <c r="B6" s="47"/>
      <c r="C6" s="47"/>
      <c r="D6" s="47"/>
      <c r="E6" s="47"/>
      <c r="F6" s="47"/>
      <c r="G6" s="52"/>
      <c r="H6" s="110" t="s">
        <v>25</v>
      </c>
      <c r="I6" s="505">
        <v>44652</v>
      </c>
      <c r="J6" s="505"/>
      <c r="K6" s="505"/>
      <c r="L6" s="506"/>
    </row>
    <row r="7" spans="1:13" s="48" customFormat="1" ht="18.75" customHeight="1">
      <c r="A7" s="47"/>
      <c r="B7" s="47"/>
      <c r="C7" s="47"/>
      <c r="D7" s="47"/>
      <c r="E7" s="111" t="s">
        <v>93</v>
      </c>
      <c r="F7" s="515" t="s">
        <v>46</v>
      </c>
      <c r="G7" s="515"/>
      <c r="H7" s="515"/>
      <c r="I7" s="513"/>
      <c r="J7" s="513"/>
      <c r="K7" s="513"/>
      <c r="L7" s="112"/>
    </row>
    <row r="8" spans="1:13" s="48" customFormat="1" ht="18.75" customHeight="1">
      <c r="A8" s="47"/>
      <c r="B8" s="47"/>
      <c r="C8" s="47"/>
      <c r="D8" s="47"/>
      <c r="E8" s="507" t="s">
        <v>58</v>
      </c>
      <c r="F8" s="508"/>
      <c r="G8" s="513" t="s">
        <v>308</v>
      </c>
      <c r="H8" s="513"/>
      <c r="I8" s="513"/>
      <c r="J8" s="513"/>
      <c r="K8" s="513"/>
      <c r="L8" s="112"/>
    </row>
    <row r="9" spans="1:13" s="48" customFormat="1" ht="18.75" customHeight="1">
      <c r="A9" s="47"/>
      <c r="B9" s="47"/>
      <c r="C9" s="47"/>
      <c r="D9" s="47"/>
      <c r="E9" s="125" t="s">
        <v>100</v>
      </c>
      <c r="F9" s="109" t="s">
        <v>99</v>
      </c>
      <c r="G9" s="113" t="s">
        <v>306</v>
      </c>
      <c r="H9" s="114" t="s">
        <v>59</v>
      </c>
      <c r="I9" s="514" t="s">
        <v>44</v>
      </c>
      <c r="J9" s="514"/>
      <c r="K9" s="114"/>
      <c r="L9" s="115"/>
    </row>
    <row r="10" spans="1:13" s="48" customFormat="1" ht="18.75" customHeight="1">
      <c r="A10" s="47"/>
      <c r="B10" s="47"/>
      <c r="C10" s="47"/>
      <c r="D10" s="47"/>
      <c r="E10" s="116" t="s">
        <v>42</v>
      </c>
      <c r="F10" s="509"/>
      <c r="G10" s="509"/>
      <c r="H10" s="509"/>
      <c r="I10" s="509"/>
      <c r="J10" s="509"/>
      <c r="K10" s="509"/>
      <c r="L10" s="510"/>
    </row>
    <row r="11" spans="1:13" s="48" customFormat="1" ht="18.75" customHeight="1" thickBot="1">
      <c r="A11" s="47"/>
      <c r="B11" s="47"/>
      <c r="C11" s="47"/>
      <c r="D11" s="47"/>
      <c r="E11" s="117" t="s">
        <v>43</v>
      </c>
      <c r="F11" s="527"/>
      <c r="G11" s="527"/>
      <c r="H11" s="526" t="s">
        <v>457</v>
      </c>
      <c r="I11" s="511"/>
      <c r="J11" s="511"/>
      <c r="K11" s="511"/>
      <c r="L11" s="512"/>
    </row>
    <row r="12" spans="1:13" s="48" customFormat="1" ht="12.5">
      <c r="A12" s="53" t="s">
        <v>50</v>
      </c>
      <c r="B12" s="47"/>
      <c r="C12" s="47"/>
      <c r="D12" s="47"/>
      <c r="E12" s="54" t="s">
        <v>307</v>
      </c>
      <c r="F12" s="47"/>
      <c r="G12" s="47"/>
      <c r="H12" s="47"/>
      <c r="I12" s="47"/>
      <c r="J12" s="47"/>
      <c r="K12" s="47"/>
      <c r="L12" s="47"/>
    </row>
    <row r="13" spans="1:13" s="48" customFormat="1" ht="12.5">
      <c r="A13" s="55" t="s">
        <v>51</v>
      </c>
      <c r="B13" s="47"/>
      <c r="C13" s="47"/>
      <c r="D13" s="47"/>
      <c r="E13" s="54" t="s">
        <v>64</v>
      </c>
      <c r="F13" s="47"/>
      <c r="G13" s="47"/>
      <c r="H13" s="47"/>
      <c r="I13" s="47"/>
      <c r="J13" s="47"/>
      <c r="K13" s="47"/>
      <c r="L13" s="47"/>
    </row>
    <row r="14" spans="1:13" s="48" customFormat="1" ht="12.5">
      <c r="A14" s="55"/>
      <c r="B14" s="47"/>
      <c r="C14" s="47"/>
      <c r="D14" s="47"/>
      <c r="E14" s="54"/>
      <c r="F14" s="47"/>
      <c r="G14" s="47"/>
      <c r="H14" s="47"/>
      <c r="I14" s="47"/>
      <c r="J14" s="47"/>
      <c r="K14" s="47"/>
      <c r="L14" s="47"/>
    </row>
    <row r="15" spans="1:13" s="48" customFormat="1" ht="12.5">
      <c r="A15" s="500" t="s">
        <v>52</v>
      </c>
      <c r="B15" s="500"/>
      <c r="C15" s="500"/>
      <c r="D15" s="500"/>
      <c r="E15" s="500"/>
      <c r="F15" s="500"/>
      <c r="G15" s="500"/>
      <c r="H15" s="500"/>
      <c r="I15" s="501"/>
      <c r="J15" s="501"/>
      <c r="K15" s="501"/>
      <c r="L15" s="501"/>
    </row>
    <row r="16" spans="1:13" s="48" customFormat="1" ht="12.5">
      <c r="A16" s="54"/>
      <c r="B16" s="54"/>
      <c r="C16" s="54"/>
      <c r="D16" s="54"/>
      <c r="E16" s="54"/>
      <c r="F16" s="54"/>
      <c r="G16" s="54"/>
      <c r="H16" s="54"/>
      <c r="I16" s="54"/>
      <c r="J16" s="54"/>
      <c r="K16" s="54"/>
      <c r="L16" s="54"/>
    </row>
    <row r="17" spans="1:14" s="48" customFormat="1" ht="12.5">
      <c r="A17" s="502" t="s">
        <v>53</v>
      </c>
      <c r="B17" s="502"/>
      <c r="C17" s="502"/>
      <c r="D17" s="502"/>
      <c r="E17" s="502"/>
      <c r="F17" s="502"/>
      <c r="G17" s="502"/>
      <c r="H17" s="502"/>
      <c r="I17" s="502"/>
      <c r="J17" s="502"/>
      <c r="K17" s="502"/>
      <c r="L17" s="502"/>
    </row>
    <row r="18" spans="1:14" s="48" customFormat="1" ht="12.5">
      <c r="A18" s="56"/>
      <c r="B18" s="56"/>
      <c r="C18" s="56"/>
      <c r="D18" s="56"/>
      <c r="E18" s="56"/>
      <c r="F18" s="56"/>
      <c r="G18" s="56"/>
      <c r="H18" s="56"/>
      <c r="I18" s="56"/>
      <c r="J18" s="56"/>
      <c r="K18" s="56"/>
      <c r="L18" s="56"/>
    </row>
    <row r="19" spans="1:14" s="48" customFormat="1" ht="30" customHeight="1">
      <c r="A19" s="503" t="s">
        <v>310</v>
      </c>
      <c r="B19" s="504"/>
      <c r="C19" s="504"/>
      <c r="D19" s="504"/>
      <c r="E19" s="504"/>
      <c r="F19" s="504"/>
      <c r="G19" s="504"/>
      <c r="H19" s="504"/>
      <c r="I19" s="504"/>
      <c r="J19" s="504"/>
      <c r="K19" s="504"/>
      <c r="L19" s="504"/>
    </row>
    <row r="20" spans="1:14" s="48" customFormat="1" ht="15" customHeight="1">
      <c r="A20" s="501" t="s">
        <v>103</v>
      </c>
      <c r="B20" s="501"/>
      <c r="C20" s="501"/>
      <c r="D20" s="501"/>
      <c r="E20" s="501"/>
      <c r="F20" s="501"/>
      <c r="G20" s="501"/>
      <c r="H20" s="501"/>
      <c r="I20" s="501"/>
      <c r="J20" s="501"/>
      <c r="K20" s="501"/>
      <c r="L20" s="501"/>
    </row>
    <row r="21" spans="1:14" s="48" customFormat="1" ht="15" customHeight="1" thickBot="1">
      <c r="A21" s="481" t="s">
        <v>54</v>
      </c>
      <c r="B21" s="482"/>
      <c r="C21" s="482"/>
      <c r="D21" s="482"/>
      <c r="E21" s="482"/>
      <c r="F21" s="482"/>
      <c r="G21" s="482"/>
      <c r="H21" s="482"/>
      <c r="I21" s="482"/>
      <c r="J21" s="482"/>
      <c r="K21" s="482"/>
      <c r="L21" s="483"/>
    </row>
    <row r="22" spans="1:14" s="48" customFormat="1" ht="15" customHeight="1">
      <c r="A22" s="492" t="s">
        <v>67</v>
      </c>
      <c r="B22" s="493"/>
      <c r="C22" s="493"/>
      <c r="D22" s="493"/>
      <c r="E22" s="493"/>
      <c r="F22" s="493"/>
      <c r="G22" s="484" t="s">
        <v>68</v>
      </c>
      <c r="H22" s="485"/>
      <c r="I22" s="485"/>
      <c r="J22" s="485"/>
      <c r="K22" s="485"/>
      <c r="L22" s="486"/>
    </row>
    <row r="23" spans="1:14" s="48" customFormat="1" ht="15" customHeight="1">
      <c r="A23" s="487" t="s">
        <v>70</v>
      </c>
      <c r="B23" s="488"/>
      <c r="C23" s="488"/>
      <c r="D23" s="488"/>
      <c r="E23" s="488"/>
      <c r="F23" s="488"/>
      <c r="G23" s="494" t="s">
        <v>309</v>
      </c>
      <c r="H23" s="495"/>
      <c r="I23" s="495"/>
      <c r="J23" s="495"/>
      <c r="K23" s="495"/>
      <c r="L23" s="496"/>
    </row>
    <row r="24" spans="1:14" s="48" customFormat="1" ht="15" customHeight="1">
      <c r="A24" s="487" t="s">
        <v>69</v>
      </c>
      <c r="B24" s="488"/>
      <c r="C24" s="488"/>
      <c r="D24" s="488"/>
      <c r="E24" s="488"/>
      <c r="F24" s="488"/>
      <c r="G24" s="494" t="s">
        <v>71</v>
      </c>
      <c r="H24" s="495"/>
      <c r="I24" s="495"/>
      <c r="J24" s="495"/>
      <c r="K24" s="495"/>
      <c r="L24" s="496"/>
    </row>
    <row r="25" spans="1:14" s="48" customFormat="1" ht="15" customHeight="1">
      <c r="A25" s="487" t="s">
        <v>65</v>
      </c>
      <c r="B25" s="488"/>
      <c r="C25" s="488"/>
      <c r="D25" s="488"/>
      <c r="E25" s="488"/>
      <c r="F25" s="488"/>
      <c r="G25" s="494" t="s">
        <v>66</v>
      </c>
      <c r="H25" s="495"/>
      <c r="I25" s="495"/>
      <c r="J25" s="495"/>
      <c r="K25" s="495"/>
      <c r="L25" s="496"/>
    </row>
    <row r="26" spans="1:14" s="48" customFormat="1" ht="15" customHeight="1">
      <c r="A26" s="487" t="s">
        <v>95</v>
      </c>
      <c r="B26" s="488"/>
      <c r="C26" s="488"/>
      <c r="D26" s="488"/>
      <c r="E26" s="488"/>
      <c r="F26" s="488"/>
      <c r="G26" s="494"/>
      <c r="H26" s="495"/>
      <c r="I26" s="495"/>
      <c r="J26" s="495"/>
      <c r="K26" s="495"/>
      <c r="L26" s="496"/>
    </row>
    <row r="27" spans="1:14" s="48" customFormat="1" ht="15" customHeight="1" thickBot="1">
      <c r="A27" s="489"/>
      <c r="B27" s="490"/>
      <c r="C27" s="490"/>
      <c r="D27" s="490"/>
      <c r="E27" s="490"/>
      <c r="F27" s="491"/>
      <c r="G27" s="497"/>
      <c r="H27" s="490"/>
      <c r="I27" s="490"/>
      <c r="J27" s="490"/>
      <c r="K27" s="490"/>
      <c r="L27" s="498"/>
    </row>
    <row r="28" spans="1:14" s="48" customFormat="1" ht="30" customHeight="1">
      <c r="A28" s="516" t="s">
        <v>94</v>
      </c>
      <c r="B28" s="516"/>
      <c r="C28" s="516"/>
      <c r="D28" s="516"/>
      <c r="E28" s="516"/>
      <c r="F28" s="516"/>
      <c r="G28" s="516"/>
      <c r="H28" s="516"/>
      <c r="I28" s="516"/>
      <c r="J28" s="516"/>
      <c r="K28" s="516"/>
      <c r="L28" s="516"/>
    </row>
    <row r="29" spans="1:14" s="48" customFormat="1" ht="12.5">
      <c r="A29" s="522"/>
      <c r="B29" s="522"/>
      <c r="C29" s="522"/>
      <c r="D29" s="522"/>
      <c r="E29" s="522"/>
      <c r="F29" s="522"/>
      <c r="G29" s="522"/>
      <c r="H29" s="522"/>
      <c r="I29" s="522"/>
      <c r="J29" s="522"/>
      <c r="K29" s="522"/>
      <c r="L29" s="522"/>
    </row>
    <row r="30" spans="1:14" s="48" customFormat="1" ht="15" customHeight="1">
      <c r="A30" s="517" t="s">
        <v>11</v>
      </c>
      <c r="B30" s="517"/>
      <c r="C30" s="517"/>
      <c r="D30" s="517"/>
      <c r="E30" s="517"/>
      <c r="F30" s="517"/>
      <c r="G30" s="517"/>
      <c r="H30" s="517"/>
      <c r="I30" s="517"/>
      <c r="J30" s="517"/>
      <c r="K30" s="517"/>
      <c r="L30" s="517"/>
    </row>
    <row r="31" spans="1:14" s="48" customFormat="1" ht="15" customHeight="1" thickBot="1">
      <c r="A31" s="518" t="s">
        <v>102</v>
      </c>
      <c r="B31" s="518"/>
      <c r="C31" s="518"/>
      <c r="D31" s="518"/>
      <c r="E31" s="518"/>
      <c r="F31" s="518"/>
      <c r="G31" s="518"/>
      <c r="H31" s="518"/>
      <c r="I31" s="518"/>
      <c r="J31" s="518"/>
      <c r="K31" s="518"/>
      <c r="L31" s="518"/>
    </row>
    <row r="32" spans="1:14" s="48" customFormat="1" ht="20.149999999999999" customHeight="1">
      <c r="A32" s="519" t="s">
        <v>72</v>
      </c>
      <c r="B32" s="520"/>
      <c r="C32" s="520"/>
      <c r="D32" s="520"/>
      <c r="E32" s="520"/>
      <c r="F32" s="520"/>
      <c r="G32" s="520"/>
      <c r="H32" s="520"/>
      <c r="I32" s="520"/>
      <c r="J32" s="520"/>
      <c r="K32" s="520"/>
      <c r="L32" s="521"/>
      <c r="M32" s="57" t="b">
        <v>0</v>
      </c>
      <c r="N32" s="30" t="str">
        <f>IF(M32=TRUE,1,"")</f>
        <v/>
      </c>
    </row>
    <row r="33" spans="1:14" s="48" customFormat="1" ht="20.149999999999999" customHeight="1">
      <c r="A33" s="523" t="s">
        <v>91</v>
      </c>
      <c r="B33" s="524"/>
      <c r="C33" s="525"/>
      <c r="D33" s="525"/>
      <c r="E33" s="97" t="s">
        <v>92</v>
      </c>
      <c r="F33" s="97"/>
      <c r="G33" s="97"/>
      <c r="H33" s="97"/>
      <c r="I33" s="97"/>
      <c r="J33" s="97"/>
      <c r="K33" s="97"/>
      <c r="L33" s="118"/>
      <c r="M33" s="57" t="b">
        <v>0</v>
      </c>
      <c r="N33" s="30" t="str">
        <f t="shared" ref="N33:N35" si="0">IF(M33=TRUE,1,"")</f>
        <v/>
      </c>
    </row>
    <row r="34" spans="1:14" s="48" customFormat="1" ht="30" customHeight="1">
      <c r="A34" s="468" t="s">
        <v>73</v>
      </c>
      <c r="B34" s="469"/>
      <c r="C34" s="469"/>
      <c r="D34" s="469"/>
      <c r="E34" s="469"/>
      <c r="F34" s="469"/>
      <c r="G34" s="469"/>
      <c r="H34" s="469"/>
      <c r="I34" s="469"/>
      <c r="J34" s="469"/>
      <c r="K34" s="469"/>
      <c r="L34" s="470"/>
      <c r="M34" s="57" t="b">
        <v>0</v>
      </c>
      <c r="N34" s="30" t="str">
        <f>IF(M34=TRUE,1,"")</f>
        <v/>
      </c>
    </row>
    <row r="35" spans="1:14" s="48" customFormat="1" ht="15" customHeight="1">
      <c r="A35" s="471" t="s">
        <v>74</v>
      </c>
      <c r="B35" s="472"/>
      <c r="C35" s="472"/>
      <c r="D35" s="472"/>
      <c r="E35" s="472"/>
      <c r="F35" s="472"/>
      <c r="G35" s="472"/>
      <c r="H35" s="472"/>
      <c r="I35" s="472"/>
      <c r="J35" s="472"/>
      <c r="K35" s="472"/>
      <c r="L35" s="473"/>
      <c r="M35" s="58"/>
      <c r="N35" s="30" t="str">
        <f t="shared" si="0"/>
        <v/>
      </c>
    </row>
    <row r="36" spans="1:14" s="48" customFormat="1" ht="30" customHeight="1">
      <c r="A36" s="119"/>
      <c r="B36" s="477" t="s">
        <v>75</v>
      </c>
      <c r="C36" s="478"/>
      <c r="D36" s="478"/>
      <c r="E36" s="478"/>
      <c r="F36" s="478"/>
      <c r="G36" s="478"/>
      <c r="H36" s="478"/>
      <c r="I36" s="478"/>
      <c r="J36" s="478"/>
      <c r="K36" s="479"/>
      <c r="L36" s="120"/>
      <c r="M36" s="58"/>
      <c r="N36" s="58"/>
    </row>
    <row r="37" spans="1:14" s="48" customFormat="1" ht="15" customHeight="1">
      <c r="A37" s="119"/>
      <c r="B37" s="475" t="s">
        <v>5</v>
      </c>
      <c r="C37" s="476"/>
      <c r="D37" s="476"/>
      <c r="E37" s="476"/>
      <c r="F37" s="476"/>
      <c r="G37" s="476"/>
      <c r="H37" s="476"/>
      <c r="I37" s="476"/>
      <c r="J37" s="476"/>
      <c r="K37" s="476"/>
      <c r="L37" s="121"/>
      <c r="M37" s="58"/>
      <c r="N37" s="58"/>
    </row>
    <row r="38" spans="1:14" s="48" customFormat="1" ht="15" customHeight="1">
      <c r="A38" s="119"/>
      <c r="B38" s="122"/>
      <c r="C38" s="476" t="s">
        <v>3</v>
      </c>
      <c r="D38" s="476"/>
      <c r="E38" s="476"/>
      <c r="F38" s="476"/>
      <c r="G38" s="476"/>
      <c r="H38" s="476"/>
      <c r="I38" s="476"/>
      <c r="J38" s="476"/>
      <c r="K38" s="476"/>
      <c r="L38" s="121"/>
      <c r="M38" s="58"/>
      <c r="N38" s="58"/>
    </row>
    <row r="39" spans="1:14" s="48" customFormat="1" ht="15" customHeight="1">
      <c r="A39" s="119"/>
      <c r="B39" s="122"/>
      <c r="C39" s="476" t="s">
        <v>6</v>
      </c>
      <c r="D39" s="476"/>
      <c r="E39" s="476"/>
      <c r="F39" s="476"/>
      <c r="G39" s="476"/>
      <c r="H39" s="476"/>
      <c r="I39" s="476"/>
      <c r="J39" s="476"/>
      <c r="K39" s="476"/>
      <c r="L39" s="121"/>
      <c r="M39" s="58"/>
      <c r="N39" s="58"/>
    </row>
    <row r="40" spans="1:14" s="48" customFormat="1" ht="15" customHeight="1">
      <c r="A40" s="119"/>
      <c r="B40" s="122"/>
      <c r="C40" s="476" t="s">
        <v>4</v>
      </c>
      <c r="D40" s="476"/>
      <c r="E40" s="476"/>
      <c r="F40" s="476"/>
      <c r="G40" s="476"/>
      <c r="H40" s="476"/>
      <c r="I40" s="476"/>
      <c r="J40" s="476"/>
      <c r="K40" s="476"/>
      <c r="L40" s="121"/>
      <c r="M40" s="58"/>
      <c r="N40" s="58"/>
    </row>
    <row r="41" spans="1:14" s="48" customFormat="1" ht="15" customHeight="1">
      <c r="A41" s="119"/>
      <c r="B41" s="122"/>
      <c r="C41" s="476" t="s">
        <v>7</v>
      </c>
      <c r="D41" s="476"/>
      <c r="E41" s="476"/>
      <c r="F41" s="476"/>
      <c r="G41" s="476"/>
      <c r="H41" s="476"/>
      <c r="I41" s="476"/>
      <c r="J41" s="476"/>
      <c r="K41" s="476"/>
      <c r="L41" s="121"/>
      <c r="M41" s="58"/>
      <c r="N41" s="58"/>
    </row>
    <row r="42" spans="1:14" s="48" customFormat="1" ht="15" customHeight="1">
      <c r="A42" s="119"/>
      <c r="B42" s="123"/>
      <c r="C42" s="480" t="s">
        <v>8</v>
      </c>
      <c r="D42" s="480"/>
      <c r="E42" s="480"/>
      <c r="F42" s="480"/>
      <c r="G42" s="480"/>
      <c r="H42" s="480"/>
      <c r="I42" s="480"/>
      <c r="J42" s="480"/>
      <c r="K42" s="480"/>
      <c r="L42" s="121"/>
      <c r="M42" s="58"/>
      <c r="N42" s="58"/>
    </row>
    <row r="43" spans="1:14" s="48" customFormat="1" ht="20.149999999999999" customHeight="1" thickBot="1">
      <c r="A43" s="465" t="s">
        <v>10</v>
      </c>
      <c r="B43" s="466"/>
      <c r="C43" s="466"/>
      <c r="D43" s="466"/>
      <c r="E43" s="466"/>
      <c r="F43" s="466"/>
      <c r="G43" s="466"/>
      <c r="H43" s="466"/>
      <c r="I43" s="466"/>
      <c r="J43" s="466"/>
      <c r="K43" s="466"/>
      <c r="L43" s="467"/>
      <c r="M43" s="59" t="b">
        <v>0</v>
      </c>
      <c r="N43" s="30" t="str">
        <f>IF(M43=TRUE,10,"")</f>
        <v/>
      </c>
    </row>
    <row r="44" spans="1:14" s="48" customFormat="1" ht="12.5">
      <c r="A44" s="474" t="str">
        <f>IF(SUM(N32:N43)&gt;9,"基準に適合しません",IF(SUM(N32:N43)&gt;1,"チェックが重複しています",""))</f>
        <v/>
      </c>
      <c r="B44" s="474"/>
      <c r="C44" s="474"/>
      <c r="D44" s="474"/>
      <c r="E44" s="474"/>
      <c r="F44" s="474"/>
      <c r="G44" s="474"/>
      <c r="H44" s="474"/>
      <c r="I44" s="474"/>
      <c r="J44" s="474"/>
      <c r="K44" s="474"/>
      <c r="L44" s="474"/>
    </row>
    <row r="45" spans="1:14">
      <c r="A45" s="464" t="s">
        <v>9</v>
      </c>
      <c r="B45" s="464"/>
      <c r="C45" s="464"/>
      <c r="D45" s="464"/>
      <c r="E45" s="464"/>
      <c r="F45" s="464"/>
      <c r="G45" s="464"/>
      <c r="H45" s="464"/>
      <c r="I45" s="464"/>
      <c r="J45" s="464"/>
      <c r="K45" s="464"/>
      <c r="L45" s="464"/>
    </row>
    <row r="46" spans="1:14" ht="21" customHeight="1">
      <c r="L46" s="253" t="s">
        <v>61</v>
      </c>
    </row>
  </sheetData>
  <sheetProtection selectLockedCells="1"/>
  <mergeCells count="45">
    <mergeCell ref="A28:L28"/>
    <mergeCell ref="C38:K38"/>
    <mergeCell ref="C39:K39"/>
    <mergeCell ref="C40:K40"/>
    <mergeCell ref="C41:K41"/>
    <mergeCell ref="A30:L30"/>
    <mergeCell ref="A31:L31"/>
    <mergeCell ref="A32:L32"/>
    <mergeCell ref="A29:L29"/>
    <mergeCell ref="A33:B33"/>
    <mergeCell ref="C33:D33"/>
    <mergeCell ref="A4:L4"/>
    <mergeCell ref="A15:L15"/>
    <mergeCell ref="A17:L17"/>
    <mergeCell ref="A19:L19"/>
    <mergeCell ref="A20:L20"/>
    <mergeCell ref="I6:L6"/>
    <mergeCell ref="E8:F8"/>
    <mergeCell ref="F10:L10"/>
    <mergeCell ref="G8:K8"/>
    <mergeCell ref="I9:J9"/>
    <mergeCell ref="F7:K7"/>
    <mergeCell ref="I11:L11"/>
    <mergeCell ref="F11:G11"/>
    <mergeCell ref="A21:L21"/>
    <mergeCell ref="G22:L22"/>
    <mergeCell ref="A25:F25"/>
    <mergeCell ref="A27:F27"/>
    <mergeCell ref="A26:F26"/>
    <mergeCell ref="A22:F22"/>
    <mergeCell ref="A23:F23"/>
    <mergeCell ref="A24:F24"/>
    <mergeCell ref="G23:L23"/>
    <mergeCell ref="G24:L24"/>
    <mergeCell ref="G25:L25"/>
    <mergeCell ref="G26:L26"/>
    <mergeCell ref="G27:L27"/>
    <mergeCell ref="A45:L45"/>
    <mergeCell ref="A43:L43"/>
    <mergeCell ref="A34:L34"/>
    <mergeCell ref="A35:L35"/>
    <mergeCell ref="A44:L44"/>
    <mergeCell ref="B37:K37"/>
    <mergeCell ref="B36:K36"/>
    <mergeCell ref="C42:K42"/>
  </mergeCells>
  <phoneticPr fontId="1"/>
  <conditionalFormatting sqref="A44">
    <cfRule type="containsText" dxfId="1" priority="2" operator="containsText" text="チェックがちょうふくしています">
      <formula>NOT(ISERROR(SEARCH("チェックがちょうふくしています",A44)))</formula>
    </cfRule>
  </conditionalFormatting>
  <hyperlinks>
    <hyperlink ref="M1" location="'4-6店舗運営'!A1" display="⇒4-6店舗運営に戻る" xr:uid="{00000000-0004-0000-0800-000000000000}"/>
    <hyperlink ref="L46" location="記入表1!A1" display="↑上へ" xr:uid="{00000000-0004-0000-0800-000001000000}"/>
  </hyperlinks>
  <printOptions horizontalCentered="1"/>
  <pageMargins left="0.51181102362204722" right="0.51181102362204722" top="0.74803149606299213" bottom="0.35433070866141736" header="0.31496062992125984" footer="0.31496062992125984"/>
  <pageSetup paperSize="9" fitToHeight="0" orientation="portrait" r:id="rId1"/>
  <headerFooter>
    <oddHeader>&amp;R501V2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228600</xdr:colOff>
                    <xdr:row>21</xdr:row>
                    <xdr:rowOff>0</xdr:rowOff>
                  </from>
                  <to>
                    <xdr:col>6</xdr:col>
                    <xdr:colOff>450850</xdr:colOff>
                    <xdr:row>22</xdr:row>
                    <xdr:rowOff>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6</xdr:col>
                    <xdr:colOff>228600</xdr:colOff>
                    <xdr:row>23</xdr:row>
                    <xdr:rowOff>12700</xdr:rowOff>
                  </from>
                  <to>
                    <xdr:col>6</xdr:col>
                    <xdr:colOff>438150</xdr:colOff>
                    <xdr:row>24</xdr:row>
                    <xdr:rowOff>0</xdr:rowOff>
                  </to>
                </anchor>
              </controlPr>
            </control>
          </mc:Choice>
        </mc:AlternateContent>
        <mc:AlternateContent xmlns:mc="http://schemas.openxmlformats.org/markup-compatibility/2006">
          <mc:Choice Requires="x14">
            <control shapeId="7174" r:id="rId6" name="Check Box 6">
              <controlPr defaultSize="0" autoFill="0" autoLine="0" autoPict="0">
                <anchor moveWithCells="1">
                  <from>
                    <xdr:col>6</xdr:col>
                    <xdr:colOff>228600</xdr:colOff>
                    <xdr:row>25</xdr:row>
                    <xdr:rowOff>184150</xdr:rowOff>
                  </from>
                  <to>
                    <xdr:col>6</xdr:col>
                    <xdr:colOff>431800</xdr:colOff>
                    <xdr:row>27</xdr:row>
                    <xdr:rowOff>0</xdr:rowOff>
                  </to>
                </anchor>
              </controlPr>
            </control>
          </mc:Choice>
        </mc:AlternateContent>
        <mc:AlternateContent xmlns:mc="http://schemas.openxmlformats.org/markup-compatibility/2006">
          <mc:Choice Requires="x14">
            <control shapeId="7179" r:id="rId7" name="Check Box 11">
              <controlPr defaultSize="0" autoFill="0" autoLine="0" autoPict="0">
                <anchor moveWithCells="1">
                  <from>
                    <xdr:col>0</xdr:col>
                    <xdr:colOff>184150</xdr:colOff>
                    <xdr:row>21</xdr:row>
                    <xdr:rowOff>0</xdr:rowOff>
                  </from>
                  <to>
                    <xdr:col>1</xdr:col>
                    <xdr:colOff>38100</xdr:colOff>
                    <xdr:row>21</xdr:row>
                    <xdr:rowOff>184150</xdr:rowOff>
                  </to>
                </anchor>
              </controlPr>
            </control>
          </mc:Choice>
        </mc:AlternateContent>
        <mc:AlternateContent xmlns:mc="http://schemas.openxmlformats.org/markup-compatibility/2006">
          <mc:Choice Requires="x14">
            <control shapeId="7181" r:id="rId8" name="Check Box 13">
              <controlPr defaultSize="0" autoFill="0" autoLine="0" autoPict="0">
                <anchor moveWithCells="1">
                  <from>
                    <xdr:col>0</xdr:col>
                    <xdr:colOff>184150</xdr:colOff>
                    <xdr:row>22</xdr:row>
                    <xdr:rowOff>0</xdr:rowOff>
                  </from>
                  <to>
                    <xdr:col>1</xdr:col>
                    <xdr:colOff>19050</xdr:colOff>
                    <xdr:row>23</xdr:row>
                    <xdr:rowOff>0</xdr:rowOff>
                  </to>
                </anchor>
              </controlPr>
            </control>
          </mc:Choice>
        </mc:AlternateContent>
        <mc:AlternateContent xmlns:mc="http://schemas.openxmlformats.org/markup-compatibility/2006">
          <mc:Choice Requires="x14">
            <control shapeId="7188" r:id="rId9" name="Check Box 20">
              <controlPr defaultSize="0" autoFill="0" autoLine="0" autoPict="0">
                <anchor moveWithCells="1">
                  <from>
                    <xdr:col>0</xdr:col>
                    <xdr:colOff>184150</xdr:colOff>
                    <xdr:row>25</xdr:row>
                    <xdr:rowOff>184150</xdr:rowOff>
                  </from>
                  <to>
                    <xdr:col>1</xdr:col>
                    <xdr:colOff>25400</xdr:colOff>
                    <xdr:row>27</xdr:row>
                    <xdr:rowOff>0</xdr:rowOff>
                  </to>
                </anchor>
              </controlPr>
            </control>
          </mc:Choice>
        </mc:AlternateContent>
        <mc:AlternateContent xmlns:mc="http://schemas.openxmlformats.org/markup-compatibility/2006">
          <mc:Choice Requires="x14">
            <control shapeId="7184" r:id="rId10" name="Check Box 16">
              <controlPr defaultSize="0" autoFill="0" autoLine="0" autoPict="0">
                <anchor moveWithCells="1">
                  <from>
                    <xdr:col>0</xdr:col>
                    <xdr:colOff>184150</xdr:colOff>
                    <xdr:row>22</xdr:row>
                    <xdr:rowOff>184150</xdr:rowOff>
                  </from>
                  <to>
                    <xdr:col>1</xdr:col>
                    <xdr:colOff>38100</xdr:colOff>
                    <xdr:row>24</xdr:row>
                    <xdr:rowOff>0</xdr:rowOff>
                  </to>
                </anchor>
              </controlPr>
            </control>
          </mc:Choice>
        </mc:AlternateContent>
        <mc:AlternateContent xmlns:mc="http://schemas.openxmlformats.org/markup-compatibility/2006">
          <mc:Choice Requires="x14">
            <control shapeId="7187" r:id="rId11" name="Check Box 19">
              <controlPr defaultSize="0" autoFill="0" autoLine="0" autoPict="0">
                <anchor moveWithCells="1">
                  <from>
                    <xdr:col>0</xdr:col>
                    <xdr:colOff>184150</xdr:colOff>
                    <xdr:row>24</xdr:row>
                    <xdr:rowOff>0</xdr:rowOff>
                  </from>
                  <to>
                    <xdr:col>1</xdr:col>
                    <xdr:colOff>38100</xdr:colOff>
                    <xdr:row>25</xdr:row>
                    <xdr:rowOff>0</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6</xdr:col>
                    <xdr:colOff>228600</xdr:colOff>
                    <xdr:row>22</xdr:row>
                    <xdr:rowOff>0</xdr:rowOff>
                  </from>
                  <to>
                    <xdr:col>6</xdr:col>
                    <xdr:colOff>419100</xdr:colOff>
                    <xdr:row>23</xdr:row>
                    <xdr:rowOff>0</xdr:rowOff>
                  </to>
                </anchor>
              </controlPr>
            </control>
          </mc:Choice>
        </mc:AlternateContent>
        <mc:AlternateContent xmlns:mc="http://schemas.openxmlformats.org/markup-compatibility/2006">
          <mc:Choice Requires="x14">
            <control shapeId="7194" r:id="rId13" name="Check Box 26">
              <controlPr defaultSize="0" autoFill="0" autoLine="0" autoPict="0">
                <anchor moveWithCells="1">
                  <from>
                    <xdr:col>6</xdr:col>
                    <xdr:colOff>228600</xdr:colOff>
                    <xdr:row>24</xdr:row>
                    <xdr:rowOff>12700</xdr:rowOff>
                  </from>
                  <to>
                    <xdr:col>6</xdr:col>
                    <xdr:colOff>419100</xdr:colOff>
                    <xdr:row>25</xdr:row>
                    <xdr:rowOff>0</xdr:rowOff>
                  </to>
                </anchor>
              </controlPr>
            </control>
          </mc:Choice>
        </mc:AlternateContent>
        <mc:AlternateContent xmlns:mc="http://schemas.openxmlformats.org/markup-compatibility/2006">
          <mc:Choice Requires="x14">
            <control shapeId="7195" r:id="rId14" name="Check Box 27">
              <controlPr defaultSize="0" autoFill="0" autoLine="0" autoPict="0">
                <anchor moveWithCells="1">
                  <from>
                    <xdr:col>6</xdr:col>
                    <xdr:colOff>228600</xdr:colOff>
                    <xdr:row>24</xdr:row>
                    <xdr:rowOff>184150</xdr:rowOff>
                  </from>
                  <to>
                    <xdr:col>6</xdr:col>
                    <xdr:colOff>450850</xdr:colOff>
                    <xdr:row>26</xdr:row>
                    <xdr:rowOff>0</xdr:rowOff>
                  </to>
                </anchor>
              </controlPr>
            </control>
          </mc:Choice>
        </mc:AlternateContent>
        <mc:AlternateContent xmlns:mc="http://schemas.openxmlformats.org/markup-compatibility/2006">
          <mc:Choice Requires="x14">
            <control shapeId="7196" r:id="rId15" name="Check Box 28">
              <controlPr defaultSize="0" autoFill="0" autoLine="0" autoPict="0">
                <anchor moveWithCells="1">
                  <from>
                    <xdr:col>0</xdr:col>
                    <xdr:colOff>184150</xdr:colOff>
                    <xdr:row>25</xdr:row>
                    <xdr:rowOff>0</xdr:rowOff>
                  </from>
                  <to>
                    <xdr:col>1</xdr:col>
                    <xdr:colOff>44450</xdr:colOff>
                    <xdr:row>25</xdr:row>
                    <xdr:rowOff>184150</xdr:rowOff>
                  </to>
                </anchor>
              </controlPr>
            </control>
          </mc:Choice>
        </mc:AlternateContent>
        <mc:AlternateContent xmlns:mc="http://schemas.openxmlformats.org/markup-compatibility/2006">
          <mc:Choice Requires="x14">
            <control shapeId="7197" r:id="rId16" name="Check Box 29">
              <controlPr defaultSize="0" autoFill="0" autoLine="0" autoPict="0">
                <anchor moveWithCells="1">
                  <from>
                    <xdr:col>0</xdr:col>
                    <xdr:colOff>114300</xdr:colOff>
                    <xdr:row>31</xdr:row>
                    <xdr:rowOff>19050</xdr:rowOff>
                  </from>
                  <to>
                    <xdr:col>0</xdr:col>
                    <xdr:colOff>323850</xdr:colOff>
                    <xdr:row>31</xdr:row>
                    <xdr:rowOff>222250</xdr:rowOff>
                  </to>
                </anchor>
              </controlPr>
            </control>
          </mc:Choice>
        </mc:AlternateContent>
        <mc:AlternateContent xmlns:mc="http://schemas.openxmlformats.org/markup-compatibility/2006">
          <mc:Choice Requires="x14">
            <control shapeId="7198" r:id="rId17" name="Check Box 30">
              <controlPr defaultSize="0" autoFill="0" autoLine="0" autoPict="0">
                <anchor moveWithCells="1">
                  <from>
                    <xdr:col>0</xdr:col>
                    <xdr:colOff>114300</xdr:colOff>
                    <xdr:row>32</xdr:row>
                    <xdr:rowOff>12700</xdr:rowOff>
                  </from>
                  <to>
                    <xdr:col>0</xdr:col>
                    <xdr:colOff>323850</xdr:colOff>
                    <xdr:row>32</xdr:row>
                    <xdr:rowOff>215900</xdr:rowOff>
                  </to>
                </anchor>
              </controlPr>
            </control>
          </mc:Choice>
        </mc:AlternateContent>
        <mc:AlternateContent xmlns:mc="http://schemas.openxmlformats.org/markup-compatibility/2006">
          <mc:Choice Requires="x14">
            <control shapeId="7199" r:id="rId18" name="Check Box 31">
              <controlPr defaultSize="0" autoFill="0" autoLine="0" autoPict="0">
                <anchor moveWithCells="1">
                  <from>
                    <xdr:col>0</xdr:col>
                    <xdr:colOff>114300</xdr:colOff>
                    <xdr:row>33</xdr:row>
                    <xdr:rowOff>12700</xdr:rowOff>
                  </from>
                  <to>
                    <xdr:col>0</xdr:col>
                    <xdr:colOff>323850</xdr:colOff>
                    <xdr:row>33</xdr:row>
                    <xdr:rowOff>215900</xdr:rowOff>
                  </to>
                </anchor>
              </controlPr>
            </control>
          </mc:Choice>
        </mc:AlternateContent>
        <mc:AlternateContent xmlns:mc="http://schemas.openxmlformats.org/markup-compatibility/2006">
          <mc:Choice Requires="x14">
            <control shapeId="7200" r:id="rId19" name="Check Box 32">
              <controlPr defaultSize="0" autoFill="0" autoLine="0" autoPict="0">
                <anchor moveWithCells="1">
                  <from>
                    <xdr:col>0</xdr:col>
                    <xdr:colOff>114300</xdr:colOff>
                    <xdr:row>42</xdr:row>
                    <xdr:rowOff>6350</xdr:rowOff>
                  </from>
                  <to>
                    <xdr:col>0</xdr:col>
                    <xdr:colOff>323850</xdr:colOff>
                    <xdr:row>42</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id="{480BBFFD-F4A1-44FB-838D-D0FA3D321388}">
            <xm:f>NOT(ISERROR(SEARCH($A$44,A44)))</xm:f>
            <xm:f>$A$44</xm:f>
            <x14:dxf>
              <font>
                <color rgb="FF9C0006"/>
              </font>
              <fill>
                <patternFill>
                  <bgColor rgb="FFFFC7CE"/>
                </patternFill>
              </fill>
            </x14:dxf>
          </x14:cfRule>
          <xm:sqref>A44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申込区分</vt:lpstr>
      <vt:lpstr>4-1商品</vt:lpstr>
      <vt:lpstr>4-2コミュニケーション</vt:lpstr>
      <vt:lpstr>4-3廃棄物</vt:lpstr>
      <vt:lpstr>4-4省エネ</vt:lpstr>
      <vt:lpstr>4-5物流</vt:lpstr>
      <vt:lpstr>4-6店舗運営</vt:lpstr>
      <vt:lpstr>マーク表示</vt:lpstr>
      <vt:lpstr>記入表1</vt:lpstr>
      <vt:lpstr>'4-1商品'!Print_Area</vt:lpstr>
      <vt:lpstr>'4-2コミュニケーション'!Print_Area</vt:lpstr>
      <vt:lpstr>'4-3廃棄物'!Print_Area</vt:lpstr>
      <vt:lpstr>'4-4省エネ'!Print_Area</vt:lpstr>
      <vt:lpstr>'4-5物流'!Print_Area</vt:lpstr>
      <vt:lpstr>'4-6店舗運営'!Print_Area</vt:lpstr>
      <vt:lpstr>マーク表示!Print_Area</vt:lpstr>
      <vt:lpstr>記入表1!Print_Area</vt:lpstr>
      <vt:lpstr>申込区分!Print_Area</vt:lpstr>
      <vt:lpstr>'4-1商品'!Print_Titles</vt:lpstr>
      <vt:lpstr>'4-2コミュニケーション'!Print_Titles</vt:lpstr>
      <vt:lpstr>'4-3廃棄物'!Print_Titles</vt:lpstr>
      <vt:lpstr>'4-4省エネ'!Print_Titles</vt:lpstr>
      <vt:lpstr>'4-5物流'!Print_Titles</vt:lpstr>
      <vt:lpstr>'4-6店舗運営'!Print_Titles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隆之</dc:creator>
  <cp:lastModifiedBy>本間 隆之</cp:lastModifiedBy>
  <cp:lastPrinted>2019-01-10T02:37:54Z</cp:lastPrinted>
  <dcterms:created xsi:type="dcterms:W3CDTF">2016-07-04T05:42:56Z</dcterms:created>
  <dcterms:modified xsi:type="dcterms:W3CDTF">2022-04-25T06:09:06Z</dcterms:modified>
</cp:coreProperties>
</file>