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7.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drawings/drawing8.xml" ContentType="application/vnd.openxmlformats-officedocument.drawing+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G:\共有ドライブ\●エコマーク事業部\■エコマーク商品認定基準\101～\514V1\Ver1.0_20250401(制定)\514V1_c\"/>
    </mc:Choice>
  </mc:AlternateContent>
  <xr:revisionPtr revIDLastSave="0" documentId="13_ncr:1_{8B3544AD-43DC-4B97-8813-E419331EC5A2}" xr6:coauthVersionLast="47" xr6:coauthVersionMax="47" xr10:uidLastSave="{00000000-0000-0000-0000-000000000000}"/>
  <bookViews>
    <workbookView xWindow="820" yWindow="-110" windowWidth="18490" windowHeight="11020" tabRatio="852" xr2:uid="{00000000-000D-0000-FFFF-FFFF00000000}"/>
  </bookViews>
  <sheets>
    <sheet name="申込区分" sheetId="12" r:id="rId1"/>
    <sheet name="必須" sheetId="32" r:id="rId2"/>
    <sheet name="1.食材" sheetId="20" r:id="rId3"/>
    <sheet name="2.廃棄物" sheetId="24" r:id="rId4"/>
    <sheet name="3.省エネ" sheetId="29" r:id="rId5"/>
    <sheet name="4.備品" sheetId="30" r:id="rId6"/>
    <sheet name="5.運営" sheetId="26" r:id="rId7"/>
    <sheet name="6.コミュニケーション" sheetId="27" r:id="rId8"/>
    <sheet name="自動集計(入力不要)" sheetId="21" r:id="rId9"/>
  </sheets>
  <definedNames>
    <definedName name="_xlnm.Print_Area" localSheetId="2">'1.食材'!$A$1:$N$34</definedName>
    <definedName name="_xlnm.Print_Area" localSheetId="3">'2.廃棄物'!$A$1:$N$37</definedName>
    <definedName name="_xlnm.Print_Area" localSheetId="4">'3.省エネ'!$A$1:$N$38</definedName>
    <definedName name="_xlnm.Print_Area" localSheetId="5">'4.備品'!$A$1:$N$34</definedName>
    <definedName name="_xlnm.Print_Area" localSheetId="6">'5.運営'!$A$1:$N$35</definedName>
    <definedName name="_xlnm.Print_Area" localSheetId="7">'6.コミュニケーション'!$A$1:$N$35</definedName>
    <definedName name="_xlnm.Print_Area" localSheetId="8">'自動集計(入力不要)'!$A$1:$I$41</definedName>
    <definedName name="_xlnm.Print_Area" localSheetId="0">申込区分!$A$1:$H$37</definedName>
    <definedName name="_xlnm.Print_Area" localSheetId="1">必須!$A$1:$N$50</definedName>
    <definedName name="_xlnm.Print_Titles" localSheetId="2">'1.食材'!$1:$3</definedName>
    <definedName name="_xlnm.Print_Titles" localSheetId="3">'2.廃棄物'!$1:$3</definedName>
    <definedName name="_xlnm.Print_Titles" localSheetId="4">'3.省エネ'!$1:$3</definedName>
    <definedName name="_xlnm.Print_Titles" localSheetId="5">'4.備品'!$1:$3</definedName>
    <definedName name="_xlnm.Print_Titles" localSheetId="6">'5.運営'!$1:$3</definedName>
    <definedName name="_xlnm.Print_Titles" localSheetId="7">'6.コミュニケーション'!$1:$3</definedName>
    <definedName name="_xlnm.Print_Titles" localSheetId="1">必須!$1:$3</definedName>
    <definedName name="コミュニケーション">INDIRECT('自動集計(入力不要)'!$I$10)</definedName>
    <definedName name="マネジメント">INDIRECT('自動集計(入力不要)'!$I$9)</definedName>
    <definedName name="省エネ">INDIRECT('自動集計(入力不要)'!$I$11)</definedName>
    <definedName name="省資源">INDIRECT('自動集計(入力不要)'!$I$8)</definedName>
    <definedName name="食材">INDIRECT('自動集計(入力不要)'!$I$7)</definedName>
    <definedName name="食品ロス">INDIRECT('自動集計(入力不要)'!$I$12)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24" l="1"/>
  <c r="E21" i="24" s="1"/>
  <c r="L21" i="24" s="1"/>
  <c r="J19" i="24"/>
  <c r="L20" i="24"/>
  <c r="L22" i="24"/>
  <c r="L23" i="24"/>
  <c r="L18" i="24"/>
  <c r="L25" i="24"/>
  <c r="J14" i="30"/>
  <c r="E14" i="30" s="1"/>
  <c r="L14" i="30" s="1"/>
  <c r="E15" i="30"/>
  <c r="L13" i="30"/>
  <c r="L15" i="30"/>
  <c r="L16" i="30"/>
  <c r="L12" i="30"/>
  <c r="L18" i="30"/>
  <c r="A15" i="30"/>
  <c r="A13" i="30"/>
  <c r="A10" i="30"/>
  <c r="J11" i="20"/>
  <c r="J14" i="26"/>
  <c r="B23" i="30"/>
  <c r="A28" i="27"/>
  <c r="A25" i="27"/>
  <c r="A22" i="27"/>
  <c r="A19" i="26"/>
  <c r="A22" i="26"/>
  <c r="A23" i="26" s="1"/>
  <c r="A24" i="26" s="1"/>
  <c r="A25" i="26"/>
  <c r="A26" i="26" s="1"/>
  <c r="A27" i="26" s="1"/>
  <c r="A28" i="26"/>
  <c r="A16" i="30"/>
  <c r="A17" i="30" s="1"/>
  <c r="A18" i="30" s="1"/>
  <c r="A19" i="30"/>
  <c r="A20" i="30"/>
  <c r="A21" i="30" s="1"/>
  <c r="A22" i="30"/>
  <c r="A23" i="30" s="1"/>
  <c r="A24" i="30" s="1"/>
  <c r="A25" i="30"/>
  <c r="A26" i="30" s="1"/>
  <c r="A27" i="30" s="1"/>
  <c r="A28" i="30"/>
  <c r="A23" i="29"/>
  <c r="A24" i="29" s="1"/>
  <c r="A25" i="29" s="1"/>
  <c r="A26" i="29"/>
  <c r="A27" i="29" s="1"/>
  <c r="A28" i="29" s="1"/>
  <c r="A29" i="29"/>
  <c r="A10" i="24"/>
  <c r="A23" i="24"/>
  <c r="A26" i="24"/>
  <c r="A27" i="24" s="1"/>
  <c r="A28" i="24" s="1"/>
  <c r="A29" i="24"/>
  <c r="A19" i="24"/>
  <c r="A13" i="24"/>
  <c r="A14" i="24" s="1"/>
  <c r="A15" i="24" s="1"/>
  <c r="A16" i="24"/>
  <c r="A17" i="24" s="1"/>
  <c r="A18" i="24" s="1"/>
  <c r="A16" i="20"/>
  <c r="A19" i="20"/>
  <c r="A20" i="20"/>
  <c r="A21" i="20"/>
  <c r="A22" i="20"/>
  <c r="A23" i="20"/>
  <c r="A24" i="20"/>
  <c r="A25" i="20"/>
  <c r="A26" i="20"/>
  <c r="A27" i="20"/>
  <c r="A28" i="20"/>
  <c r="A29" i="20"/>
  <c r="A30" i="20"/>
  <c r="C15" i="32"/>
  <c r="K22" i="24" l="1"/>
  <c r="E19" i="24" s="1"/>
  <c r="A19" i="29"/>
  <c r="B23" i="20"/>
  <c r="A26" i="32"/>
  <c r="A27" i="32" s="1"/>
  <c r="A28" i="32" s="1"/>
  <c r="A24" i="32"/>
  <c r="A19" i="32"/>
  <c r="A20" i="32" s="1"/>
  <c r="A21" i="32" s="1"/>
  <c r="A22" i="32" s="1"/>
  <c r="A23" i="32" s="1"/>
  <c r="A16" i="32"/>
  <c r="A17" i="32" s="1"/>
  <c r="A13" i="32"/>
  <c r="A14" i="32" s="1"/>
  <c r="A15" i="32" s="1"/>
  <c r="A10" i="32"/>
  <c r="A11" i="32" s="1"/>
  <c r="A9" i="32"/>
  <c r="A25" i="32"/>
  <c r="A18" i="32"/>
  <c r="A12" i="32"/>
  <c r="A8" i="32"/>
  <c r="A6" i="32"/>
  <c r="A7" i="32" s="1"/>
  <c r="A4" i="32"/>
  <c r="A5" i="32" s="1"/>
  <c r="L21" i="32"/>
  <c r="L22" i="32"/>
  <c r="L23" i="32"/>
  <c r="L24" i="32"/>
  <c r="K22" i="32"/>
  <c r="K23" i="32"/>
  <c r="K24" i="32"/>
  <c r="K21" i="32"/>
  <c r="B20" i="32" s="1"/>
  <c r="B28" i="32"/>
  <c r="L18" i="32"/>
  <c r="B11" i="32" l="1"/>
  <c r="B7" i="32"/>
  <c r="J16" i="32"/>
  <c r="B16" i="32"/>
  <c r="J15" i="32"/>
  <c r="J14" i="32"/>
  <c r="J13" i="32"/>
  <c r="J20" i="26"/>
  <c r="E20" i="26" s="1"/>
  <c r="B23" i="26"/>
  <c r="A19" i="27"/>
  <c r="A20" i="27" s="1"/>
  <c r="A21" i="27" s="1"/>
  <c r="L21" i="27"/>
  <c r="J20" i="27"/>
  <c r="E20" i="27" s="1"/>
  <c r="L19" i="27"/>
  <c r="A11" i="30"/>
  <c r="A12" i="30" s="1"/>
  <c r="A14" i="30"/>
  <c r="A7" i="30"/>
  <c r="A8" i="30" s="1"/>
  <c r="A9" i="30" s="1"/>
  <c r="A18" i="21"/>
  <c r="J17" i="27"/>
  <c r="J21" i="29"/>
  <c r="E21" i="29" s="1"/>
  <c r="J14" i="27"/>
  <c r="J11" i="27"/>
  <c r="L21" i="26"/>
  <c r="L19" i="26"/>
  <c r="J17" i="26"/>
  <c r="J11" i="26"/>
  <c r="L22" i="29"/>
  <c r="L20" i="29"/>
  <c r="J20" i="30"/>
  <c r="E20" i="30" s="1"/>
  <c r="J17" i="30"/>
  <c r="J11" i="30"/>
  <c r="J8" i="30"/>
  <c r="E8" i="30" s="1"/>
  <c r="B29" i="27"/>
  <c r="B26" i="27"/>
  <c r="B23" i="27"/>
  <c r="B29" i="26"/>
  <c r="B26" i="26"/>
  <c r="B29" i="30"/>
  <c r="B26" i="30"/>
  <c r="A29" i="27"/>
  <c r="A30" i="27" s="1"/>
  <c r="A26" i="27"/>
  <c r="A27" i="27" s="1"/>
  <c r="A23" i="27"/>
  <c r="A24" i="27" s="1"/>
  <c r="A16" i="27"/>
  <c r="A17" i="27" s="1"/>
  <c r="A18" i="27" s="1"/>
  <c r="A13" i="27"/>
  <c r="A14" i="27" s="1"/>
  <c r="A15" i="27" s="1"/>
  <c r="A10" i="27"/>
  <c r="A11" i="27" s="1"/>
  <c r="A12" i="27" s="1"/>
  <c r="A7" i="27"/>
  <c r="A8" i="27" s="1"/>
  <c r="A9" i="27" s="1"/>
  <c r="A4" i="27"/>
  <c r="A5" i="27" s="1"/>
  <c r="A6" i="27" s="1"/>
  <c r="A29" i="26"/>
  <c r="A30" i="26" s="1"/>
  <c r="A20" i="26"/>
  <c r="A21" i="26" s="1"/>
  <c r="A16" i="26"/>
  <c r="A17" i="26" s="1"/>
  <c r="A18" i="26" s="1"/>
  <c r="A13" i="26"/>
  <c r="A14" i="26" s="1"/>
  <c r="A15" i="26" s="1"/>
  <c r="A10" i="26"/>
  <c r="A11" i="26" s="1"/>
  <c r="A12" i="26" s="1"/>
  <c r="A7" i="26"/>
  <c r="A8" i="26" s="1"/>
  <c r="A9" i="26" s="1"/>
  <c r="A4" i="26"/>
  <c r="A5" i="26" s="1"/>
  <c r="A6" i="26" s="1"/>
  <c r="A29" i="30"/>
  <c r="A30" i="30" s="1"/>
  <c r="A4" i="30"/>
  <c r="A5" i="30" s="1"/>
  <c r="A6" i="30" s="1"/>
  <c r="L21" i="30"/>
  <c r="L19" i="30"/>
  <c r="L20" i="26" l="1"/>
  <c r="B14" i="32"/>
  <c r="L20" i="27"/>
  <c r="L20" i="30"/>
  <c r="J19" i="29"/>
  <c r="K22" i="29" s="1"/>
  <c r="E19" i="29" s="1"/>
  <c r="J17" i="29"/>
  <c r="E17" i="29" s="1"/>
  <c r="J14" i="29"/>
  <c r="J11" i="29"/>
  <c r="A30" i="29"/>
  <c r="A31" i="29" s="1"/>
  <c r="A24" i="24"/>
  <c r="A25" i="24" s="1"/>
  <c r="A20" i="29"/>
  <c r="A22" i="29" s="1"/>
  <c r="A16" i="29"/>
  <c r="A17" i="29" s="1"/>
  <c r="A18" i="29" s="1"/>
  <c r="A13" i="29"/>
  <c r="A14" i="29" s="1"/>
  <c r="A15" i="29" s="1"/>
  <c r="A10" i="29"/>
  <c r="A11" i="29" s="1"/>
  <c r="A12" i="29" s="1"/>
  <c r="A7" i="29"/>
  <c r="A8" i="29" s="1"/>
  <c r="A9" i="29" s="1"/>
  <c r="A4" i="29"/>
  <c r="A5" i="29" s="1"/>
  <c r="A6" i="29" s="1"/>
  <c r="L25" i="29"/>
  <c r="J24" i="29"/>
  <c r="E24" i="29"/>
  <c r="L24" i="29" s="1"/>
  <c r="B24" i="29"/>
  <c r="L23" i="29"/>
  <c r="L28" i="29"/>
  <c r="J27" i="29"/>
  <c r="E27" i="29"/>
  <c r="L27" i="29" s="1"/>
  <c r="B27" i="29"/>
  <c r="L26" i="29"/>
  <c r="A30" i="24"/>
  <c r="A31" i="24" s="1"/>
  <c r="J24" i="24"/>
  <c r="B24" i="24"/>
  <c r="L28" i="24"/>
  <c r="J27" i="24"/>
  <c r="B27" i="24"/>
  <c r="L26" i="24"/>
  <c r="J14" i="24"/>
  <c r="J11" i="24"/>
  <c r="A20" i="24"/>
  <c r="A11" i="24"/>
  <c r="A12" i="24" s="1"/>
  <c r="A7" i="24"/>
  <c r="A8" i="24" s="1"/>
  <c r="A9" i="24" s="1"/>
  <c r="A4" i="24"/>
  <c r="A5" i="24" s="1"/>
  <c r="A6" i="24" s="1"/>
  <c r="A17" i="20"/>
  <c r="A18" i="20" s="1"/>
  <c r="A13" i="20"/>
  <c r="A14" i="20" s="1"/>
  <c r="A15" i="20" s="1"/>
  <c r="A10" i="20"/>
  <c r="A11" i="20" s="1"/>
  <c r="A12" i="20" s="1"/>
  <c r="A7" i="20"/>
  <c r="A4" i="20"/>
  <c r="G30" i="20"/>
  <c r="G27" i="20"/>
  <c r="G24" i="20"/>
  <c r="J23" i="20"/>
  <c r="L22" i="20"/>
  <c r="J26" i="20"/>
  <c r="B26" i="20"/>
  <c r="L25" i="20"/>
  <c r="J20" i="20"/>
  <c r="J14" i="20"/>
  <c r="A21" i="24" l="1"/>
  <c r="A22" i="24" s="1"/>
  <c r="A21" i="29"/>
  <c r="A27" i="21"/>
  <c r="B27" i="21"/>
  <c r="A28" i="21"/>
  <c r="B28" i="21"/>
  <c r="E27" i="24"/>
  <c r="L27" i="24" s="1"/>
  <c r="A24" i="21"/>
  <c r="B24" i="21"/>
  <c r="E24" i="24"/>
  <c r="L24" i="24" s="1"/>
  <c r="A23" i="21"/>
  <c r="B23" i="21"/>
  <c r="E23" i="20"/>
  <c r="L23" i="20" s="1"/>
  <c r="B19" i="21"/>
  <c r="A19" i="21"/>
  <c r="E26" i="20"/>
  <c r="L26" i="20" s="1"/>
  <c r="B20" i="21"/>
  <c r="A20" i="21"/>
  <c r="L21" i="29"/>
  <c r="A5" i="20"/>
  <c r="A6" i="20" s="1"/>
  <c r="A8" i="20"/>
  <c r="A9" i="20" s="1"/>
  <c r="L19" i="29" l="1"/>
  <c r="D23" i="12" l="1"/>
  <c r="D13" i="21" s="1"/>
  <c r="D30" i="12" l="1"/>
  <c r="L4" i="27" l="1"/>
  <c r="L6" i="27"/>
  <c r="L7" i="27"/>
  <c r="L4" i="30"/>
  <c r="L6" i="30"/>
  <c r="L9" i="24"/>
  <c r="L7" i="24"/>
  <c r="E14" i="29"/>
  <c r="L14" i="29" s="1"/>
  <c r="E11" i="29"/>
  <c r="L11" i="29" s="1"/>
  <c r="L7" i="30"/>
  <c r="L8" i="30"/>
  <c r="L9" i="30"/>
  <c r="L22" i="30"/>
  <c r="L10" i="30"/>
  <c r="E18" i="30"/>
  <c r="E12" i="30"/>
  <c r="E11" i="30"/>
  <c r="L15" i="29"/>
  <c r="L9" i="29"/>
  <c r="L10" i="29"/>
  <c r="L12" i="29"/>
  <c r="L13" i="29"/>
  <c r="L16" i="29"/>
  <c r="L18" i="29"/>
  <c r="L17" i="29"/>
  <c r="J8" i="24"/>
  <c r="E8" i="24" s="1"/>
  <c r="L8" i="24" s="1"/>
  <c r="J5" i="24"/>
  <c r="E5" i="24" s="1"/>
  <c r="L5" i="24" l="1"/>
  <c r="L11" i="30"/>
  <c r="L19" i="24" l="1"/>
  <c r="J29" i="20" l="1"/>
  <c r="L28" i="20"/>
  <c r="L21" i="20"/>
  <c r="L19" i="20"/>
  <c r="L18" i="20"/>
  <c r="J17" i="20"/>
  <c r="E17" i="20" s="1"/>
  <c r="L17" i="20" s="1"/>
  <c r="E14" i="20"/>
  <c r="L14" i="20" s="1"/>
  <c r="L12" i="20"/>
  <c r="E11" i="20"/>
  <c r="L11" i="20" s="1"/>
  <c r="L10" i="20"/>
  <c r="J8" i="20"/>
  <c r="L6" i="20"/>
  <c r="J5" i="20"/>
  <c r="E5" i="20" s="1"/>
  <c r="L5" i="20" s="1"/>
  <c r="L4" i="20"/>
  <c r="L16" i="20"/>
  <c r="L8" i="20" l="1"/>
  <c r="E8" i="20"/>
  <c r="E2" i="32"/>
  <c r="N1" i="32"/>
  <c r="B30" i="29" l="1"/>
  <c r="B30" i="24"/>
  <c r="B29" i="20"/>
  <c r="I2" i="21" l="1"/>
  <c r="I1" i="21" l="1"/>
  <c r="J29" i="27" l="1"/>
  <c r="J26" i="27"/>
  <c r="J23" i="27"/>
  <c r="E17" i="27"/>
  <c r="E14" i="27"/>
  <c r="E11" i="27"/>
  <c r="J8" i="27"/>
  <c r="E8" i="27" s="1"/>
  <c r="J5" i="27"/>
  <c r="E5" i="27" s="1"/>
  <c r="L5" i="27" s="1"/>
  <c r="A38" i="21"/>
  <c r="J38" i="21" s="1"/>
  <c r="J29" i="26"/>
  <c r="J26" i="26"/>
  <c r="J23" i="26"/>
  <c r="J8" i="26"/>
  <c r="J5" i="26"/>
  <c r="J29" i="30"/>
  <c r="J26" i="30"/>
  <c r="J23" i="30"/>
  <c r="E17" i="30"/>
  <c r="L17" i="30" s="1"/>
  <c r="J5" i="30"/>
  <c r="E5" i="30" s="1"/>
  <c r="L5" i="30" s="1"/>
  <c r="J30" i="29"/>
  <c r="J8" i="29"/>
  <c r="E8" i="29" s="1"/>
  <c r="J5" i="29"/>
  <c r="J30" i="24"/>
  <c r="J17" i="24"/>
  <c r="E11" i="24"/>
  <c r="A34" i="21"/>
  <c r="J34" i="21" s="1"/>
  <c r="A30" i="21"/>
  <c r="J30" i="21" s="1"/>
  <c r="A26" i="21"/>
  <c r="J26" i="21" s="1"/>
  <c r="A22" i="21"/>
  <c r="J22" i="21" s="1"/>
  <c r="J18" i="21"/>
  <c r="E5" i="29" l="1"/>
  <c r="L5" i="29" s="1"/>
  <c r="B39" i="21"/>
  <c r="A39" i="21"/>
  <c r="A35" i="21"/>
  <c r="B35" i="21"/>
  <c r="A36" i="21"/>
  <c r="B36" i="21"/>
  <c r="A31" i="21"/>
  <c r="B31" i="21"/>
  <c r="A32" i="21"/>
  <c r="B32" i="21"/>
  <c r="B21" i="21"/>
  <c r="A21" i="21"/>
  <c r="A25" i="21"/>
  <c r="B25" i="21"/>
  <c r="B29" i="21"/>
  <c r="A29" i="21"/>
  <c r="A33" i="21"/>
  <c r="B33" i="21"/>
  <c r="A37" i="21"/>
  <c r="B37" i="21"/>
  <c r="A40" i="21"/>
  <c r="B40" i="21"/>
  <c r="A41" i="21"/>
  <c r="L7" i="26"/>
  <c r="L6" i="26"/>
  <c r="L4" i="26"/>
  <c r="L36" i="21" l="1"/>
  <c r="J36" i="21"/>
  <c r="L37" i="21"/>
  <c r="J37" i="21"/>
  <c r="L20" i="21"/>
  <c r="J20" i="21"/>
  <c r="L35" i="21"/>
  <c r="J35" i="21"/>
  <c r="L21" i="21"/>
  <c r="J21" i="21"/>
  <c r="L39" i="21"/>
  <c r="J39" i="21"/>
  <c r="L40" i="21"/>
  <c r="J40" i="21"/>
  <c r="L25" i="21"/>
  <c r="J25" i="21"/>
  <c r="L31" i="21"/>
  <c r="J31" i="21"/>
  <c r="L33" i="21"/>
  <c r="J33" i="21"/>
  <c r="L32" i="21"/>
  <c r="J32" i="21"/>
  <c r="L28" i="21"/>
  <c r="J28" i="21"/>
  <c r="L29" i="21"/>
  <c r="J29" i="21"/>
  <c r="L27" i="21"/>
  <c r="J27" i="21"/>
  <c r="L24" i="21"/>
  <c r="J24" i="21"/>
  <c r="L23" i="21"/>
  <c r="J23" i="21"/>
  <c r="L19" i="21"/>
  <c r="J19" i="21"/>
  <c r="L30" i="30" l="1"/>
  <c r="L28" i="30"/>
  <c r="L27" i="30"/>
  <c r="L25" i="30"/>
  <c r="L24" i="30"/>
  <c r="L31" i="29"/>
  <c r="L29" i="29"/>
  <c r="L7" i="29"/>
  <c r="L30" i="26"/>
  <c r="L28" i="26"/>
  <c r="L27" i="26"/>
  <c r="L25" i="26"/>
  <c r="L24" i="26"/>
  <c r="L22" i="26"/>
  <c r="L12" i="26"/>
  <c r="L10" i="26"/>
  <c r="L9" i="26"/>
  <c r="L18" i="26"/>
  <c r="L16" i="26"/>
  <c r="L15" i="26"/>
  <c r="L13" i="26"/>
  <c r="L30" i="27"/>
  <c r="L28" i="27"/>
  <c r="L27" i="27"/>
  <c r="L25" i="27"/>
  <c r="L24" i="27"/>
  <c r="L22" i="27"/>
  <c r="L18" i="27"/>
  <c r="L16" i="27"/>
  <c r="L9" i="27"/>
  <c r="L15" i="27"/>
  <c r="L13" i="27"/>
  <c r="L12" i="27"/>
  <c r="L10" i="27"/>
  <c r="L31" i="24"/>
  <c r="L29" i="24"/>
  <c r="L16" i="24"/>
  <c r="L15" i="24"/>
  <c r="L13" i="24"/>
  <c r="L12" i="24"/>
  <c r="L10" i="24"/>
  <c r="E23" i="26" l="1"/>
  <c r="L8" i="27" l="1"/>
  <c r="L23" i="26"/>
  <c r="B41" i="21" l="1"/>
  <c r="L41" i="21" l="1"/>
  <c r="J41" i="21"/>
  <c r="J17" i="21" s="1"/>
  <c r="L8" i="29" l="1"/>
  <c r="E5" i="26"/>
  <c r="L5" i="26" s="1"/>
  <c r="E14" i="26"/>
  <c r="L14" i="26" s="1"/>
  <c r="E17" i="26"/>
  <c r="L17" i="26" s="1"/>
  <c r="E8" i="26"/>
  <c r="L8" i="26" s="1"/>
  <c r="E11" i="26"/>
  <c r="L11" i="26" s="1"/>
  <c r="E29" i="30" l="1"/>
  <c r="E26" i="30"/>
  <c r="L26" i="30" s="1"/>
  <c r="E23" i="30"/>
  <c r="L23" i="30" s="1"/>
  <c r="E30" i="29"/>
  <c r="L30" i="29" s="1"/>
  <c r="L3" i="29" s="1"/>
  <c r="E26" i="26"/>
  <c r="L26" i="26" s="1"/>
  <c r="L29" i="30" l="1"/>
  <c r="L3" i="30" s="1"/>
  <c r="E2" i="30"/>
  <c r="E2" i="29"/>
  <c r="F9" i="21" s="1"/>
  <c r="H9" i="21" s="1"/>
  <c r="G9" i="21"/>
  <c r="G10" i="21"/>
  <c r="I10" i="21" l="1"/>
  <c r="I9" i="21"/>
  <c r="J9" i="21" s="1"/>
  <c r="E29" i="27"/>
  <c r="L29" i="27" s="1"/>
  <c r="E26" i="27"/>
  <c r="E23" i="27"/>
  <c r="L23" i="27" s="1"/>
  <c r="L17" i="27"/>
  <c r="L14" i="27"/>
  <c r="E30" i="24"/>
  <c r="E17" i="24"/>
  <c r="L17" i="24" s="1"/>
  <c r="E14" i="24"/>
  <c r="L14" i="24" s="1"/>
  <c r="L11" i="24"/>
  <c r="E29" i="20"/>
  <c r="E20" i="20"/>
  <c r="L20" i="20" s="1"/>
  <c r="L26" i="27" l="1"/>
  <c r="E2" i="27"/>
  <c r="F12" i="21" s="1"/>
  <c r="L29" i="20"/>
  <c r="L3" i="20" s="1"/>
  <c r="E2" i="20"/>
  <c r="L30" i="24"/>
  <c r="L3" i="24" s="1"/>
  <c r="E2" i="24"/>
  <c r="G7" i="21"/>
  <c r="L11" i="27"/>
  <c r="L3" i="27" s="1"/>
  <c r="G12" i="21"/>
  <c r="G8" i="21"/>
  <c r="I12" i="21" l="1"/>
  <c r="J12" i="21" s="1"/>
  <c r="I7" i="21"/>
  <c r="H12" i="21"/>
  <c r="I8" i="21"/>
  <c r="F8" i="21"/>
  <c r="F10" i="21"/>
  <c r="H8" i="21" l="1"/>
  <c r="J10" i="21"/>
  <c r="H10" i="21"/>
  <c r="J8" i="21"/>
  <c r="E29" i="26" l="1"/>
  <c r="F7" i="21"/>
  <c r="L29" i="26" l="1"/>
  <c r="E2" i="26"/>
  <c r="F11" i="21" s="1"/>
  <c r="H7" i="21"/>
  <c r="J7" i="21"/>
  <c r="G11" i="21"/>
  <c r="J4" i="21" s="1"/>
  <c r="L3" i="26" l="1"/>
  <c r="I11" i="21" s="1"/>
  <c r="J11" i="21" s="1"/>
  <c r="J6" i="21" s="1"/>
  <c r="H11" i="21"/>
  <c r="F13" i="21"/>
  <c r="E14" i="21" s="1"/>
  <c r="A16" i="21" l="1"/>
</calcChain>
</file>

<file path=xl/sharedStrings.xml><?xml version="1.0" encoding="utf-8"?>
<sst xmlns="http://schemas.openxmlformats.org/spreadsheetml/2006/main" count="379" uniqueCount="230">
  <si>
    <t>No.</t>
  </si>
  <si>
    <t>申込日：</t>
    <rPh sb="0" eb="1">
      <t>モウ</t>
    </rPh>
    <rPh sb="1" eb="2">
      <t>コ</t>
    </rPh>
    <rPh sb="2" eb="3">
      <t>ビ</t>
    </rPh>
    <phoneticPr fontId="1"/>
  </si>
  <si>
    <t>適合有無</t>
    <rPh sb="0" eb="2">
      <t>テキゴウ</t>
    </rPh>
    <rPh sb="2" eb="4">
      <t>ウム</t>
    </rPh>
    <phoneticPr fontId="1"/>
  </si>
  <si>
    <t>ポイント</t>
    <phoneticPr fontId="1"/>
  </si>
  <si>
    <t>（審査前の合計ポイント数）</t>
    <rPh sb="1" eb="3">
      <t>シンサ</t>
    </rPh>
    <rPh sb="3" eb="4">
      <t>マエ</t>
    </rPh>
    <rPh sb="5" eb="7">
      <t>ゴウケイ</t>
    </rPh>
    <rPh sb="11" eb="12">
      <t>スウ</t>
    </rPh>
    <phoneticPr fontId="1"/>
  </si>
  <si>
    <t>評価カテゴリー</t>
  </si>
  <si>
    <t>ポイント</t>
    <phoneticPr fontId="1"/>
  </si>
  <si>
    <t>記入欄</t>
  </si>
  <si>
    <t>基準内容</t>
    <rPh sb="2" eb="4">
      <t>ナイヨウ</t>
    </rPh>
    <phoneticPr fontId="1"/>
  </si>
  <si>
    <t>↑上へ</t>
    <rPh sb="1" eb="2">
      <t>ウエ</t>
    </rPh>
    <phoneticPr fontId="1"/>
  </si>
  <si>
    <t>選択項目</t>
    <rPh sb="0" eb="2">
      <t>センタク</t>
    </rPh>
    <rPh sb="2" eb="4">
      <t>コウモク</t>
    </rPh>
    <phoneticPr fontId="1"/>
  </si>
  <si>
    <t xml:space="preserve">エコマーク表示媒体
(予定)
</t>
    <rPh sb="7" eb="9">
      <t>バイタイ</t>
    </rPh>
    <rPh sb="11" eb="13">
      <t>ヨテイ</t>
    </rPh>
    <phoneticPr fontId="1"/>
  </si>
  <si>
    <t>ピクトグラム</t>
    <phoneticPr fontId="1"/>
  </si>
  <si>
    <t>エコマーク表示時期
(予定)</t>
    <rPh sb="5" eb="7">
      <t>ヒョウジ</t>
    </rPh>
    <rPh sb="7" eb="9">
      <t>ジキ</t>
    </rPh>
    <rPh sb="8" eb="9">
      <t>テイジ</t>
    </rPh>
    <rPh sb="11" eb="13">
      <t>ヨテイ</t>
    </rPh>
    <phoneticPr fontId="1"/>
  </si>
  <si>
    <t>認定後、</t>
    <rPh sb="0" eb="2">
      <t>ニンテイ</t>
    </rPh>
    <rPh sb="2" eb="3">
      <t>ゴ</t>
    </rPh>
    <phoneticPr fontId="1"/>
  </si>
  <si>
    <t>○表示/×非表示</t>
    <rPh sb="1" eb="3">
      <t>ヒョウジ</t>
    </rPh>
    <rPh sb="5" eb="6">
      <t>ヒ</t>
    </rPh>
    <rPh sb="6" eb="8">
      <t>ヒョウジ</t>
    </rPh>
    <phoneticPr fontId="1"/>
  </si>
  <si>
    <t>*3　基本ロゴおよびピクトグラムの画像データは、認定後、イラストレータ形式またはPDF形式でお渡しします。</t>
    <rPh sb="3" eb="5">
      <t>キホン</t>
    </rPh>
    <phoneticPr fontId="1"/>
  </si>
  <si>
    <t>エコマーク表示</t>
    <rPh sb="5" eb="7">
      <t>ヒョウジ</t>
    </rPh>
    <phoneticPr fontId="1"/>
  </si>
  <si>
    <t>選択項目の適合箇所</t>
  </si>
  <si>
    <t>(p)</t>
    <phoneticPr fontId="1"/>
  </si>
  <si>
    <t>基準への適合状況(ポイント：p)</t>
    <rPh sb="0" eb="2">
      <t>キジュン</t>
    </rPh>
    <rPh sb="4" eb="6">
      <t>テキゴウ</t>
    </rPh>
    <rPh sb="6" eb="8">
      <t>ジョウキョウ</t>
    </rPh>
    <phoneticPr fontId="1"/>
  </si>
  <si>
    <t>p</t>
    <phoneticPr fontId="1"/>
  </si>
  <si>
    <t>(内、その他分)</t>
    <phoneticPr fontId="1"/>
  </si>
  <si>
    <t>合　計（認定要件：</t>
    <phoneticPr fontId="1"/>
  </si>
  <si>
    <t>その他のポイント</t>
    <rPh sb="2" eb="3">
      <t>タ</t>
    </rPh>
    <phoneticPr fontId="1"/>
  </si>
  <si>
    <t>確認事項</t>
    <rPh sb="0" eb="2">
      <t>カクニン</t>
    </rPh>
    <rPh sb="2" eb="4">
      <t>ジコウ</t>
    </rPh>
    <phoneticPr fontId="1"/>
  </si>
  <si>
    <t>確認結果</t>
    <rPh sb="0" eb="2">
      <t>カクニン</t>
    </rPh>
    <rPh sb="2" eb="4">
      <t>ケッカ</t>
    </rPh>
    <phoneticPr fontId="1"/>
  </si>
  <si>
    <t>業務システム貼付用</t>
    <rPh sb="0" eb="2">
      <t>ギョウム</t>
    </rPh>
    <rPh sb="6" eb="8">
      <t>ハリツケ</t>
    </rPh>
    <rPh sb="8" eb="9">
      <t>ヨウ</t>
    </rPh>
    <phoneticPr fontId="1"/>
  </si>
  <si>
    <t>WEB(店舗独自の取り組み)貼付用</t>
    <rPh sb="14" eb="15">
      <t>ハ</t>
    </rPh>
    <rPh sb="15" eb="16">
      <t>ツ</t>
    </rPh>
    <rPh sb="16" eb="17">
      <t>ヨウ</t>
    </rPh>
    <phoneticPr fontId="1"/>
  </si>
  <si>
    <t>証明方法</t>
    <rPh sb="0" eb="4">
      <t>ショウメイホウホウ</t>
    </rPh>
    <phoneticPr fontId="1"/>
  </si>
  <si>
    <t>●●にて、ストロー等の提供方法または製品の工夫を確認した。</t>
    <phoneticPr fontId="1"/>
  </si>
  <si>
    <t>取り組み内容がわかる資料や説明文書を提出</t>
    <rPh sb="0" eb="1">
      <t>ト</t>
    </rPh>
    <rPh sb="2" eb="3">
      <t>ク</t>
    </rPh>
    <rPh sb="4" eb="6">
      <t>ナイヨウ</t>
    </rPh>
    <rPh sb="10" eb="12">
      <t>シリョウ</t>
    </rPh>
    <rPh sb="13" eb="15">
      <t>セツメイ</t>
    </rPh>
    <rPh sb="15" eb="17">
      <t>ブンショ</t>
    </rPh>
    <phoneticPr fontId="1"/>
  </si>
  <si>
    <t>取り組み内容がわかる資料や説明文書を提出</t>
    <rPh sb="0" eb="1">
      <t>ト</t>
    </rPh>
    <rPh sb="2" eb="3">
      <t>ク</t>
    </rPh>
    <rPh sb="4" eb="6">
      <t>ナイヨウ</t>
    </rPh>
    <rPh sb="10" eb="12">
      <t>シリョウ</t>
    </rPh>
    <rPh sb="13" eb="15">
      <t>セツメイ</t>
    </rPh>
    <rPh sb="15" eb="17">
      <t>ブンショ</t>
    </rPh>
    <rPh sb="18" eb="20">
      <t>テイシュツ</t>
    </rPh>
    <phoneticPr fontId="1"/>
  </si>
  <si>
    <t>例：株式会社日本環境協会</t>
  </si>
  <si>
    <t>＜付属証明書の作成方法＞</t>
  </si>
  <si>
    <t>項目</t>
  </si>
  <si>
    <t>]</t>
  </si>
  <si>
    <t>*1　認定の対象が”施設”であることがわかるように表示してください。</t>
    <rPh sb="3" eb="5">
      <t>ニンテイ</t>
    </rPh>
    <rPh sb="6" eb="8">
      <t>タイショウ</t>
    </rPh>
    <rPh sb="10" eb="12">
      <t>シセツ</t>
    </rPh>
    <rPh sb="25" eb="27">
      <t>ヒョウジ</t>
    </rPh>
    <phoneticPr fontId="1"/>
  </si>
  <si>
    <t>を目途にエコマークを施設内に表示します。</t>
    <rPh sb="1" eb="3">
      <t>メド</t>
    </rPh>
    <rPh sb="10" eb="12">
      <t>シセツ</t>
    </rPh>
    <rPh sb="12" eb="13">
      <t>ナイ</t>
    </rPh>
    <rPh sb="14" eb="16">
      <t>ヒョウジ</t>
    </rPh>
    <phoneticPr fontId="1"/>
  </si>
  <si>
    <t>*2　獲得ポイントが2ポイント以上のピクトグラムのみ表示することができます。
　　　（該当しないピクトグラムは表示できません）。</t>
    <phoneticPr fontId="1"/>
  </si>
  <si>
    <t>選択項目の適合箇所</t>
    <phoneticPr fontId="1"/>
  </si>
  <si>
    <t>適合有無</t>
    <phoneticPr fontId="1"/>
  </si>
  <si>
    <t>●●(例：店舗設計ガイドライン)にて、F☆☆☆☆のボードを優先して採用する方針を掲げていることを確認した。</t>
    <rPh sb="3" eb="4">
      <t>レイ</t>
    </rPh>
    <rPh sb="5" eb="7">
      <t>テンポ</t>
    </rPh>
    <rPh sb="7" eb="9">
      <t>セッケイ</t>
    </rPh>
    <rPh sb="29" eb="31">
      <t>ユウセン</t>
    </rPh>
    <rPh sb="33" eb="35">
      <t>サイヨウ</t>
    </rPh>
    <rPh sb="37" eb="39">
      <t>ホウシン</t>
    </rPh>
    <rPh sb="40" eb="41">
      <t>カカ</t>
    </rPh>
    <phoneticPr fontId="1"/>
  </si>
  <si>
    <t>※2 上記に挙げられた基準以外に独自の取り組みを3つまで申請することができます。</t>
    <rPh sb="16" eb="18">
      <t>ドクジ</t>
    </rPh>
    <phoneticPr fontId="1"/>
  </si>
  <si>
    <t>最終的なポイント数は、認定基準書の＜重み付けの方針＞に基づき審査委員会で決定しますが、「その他」で獲得できるのは評価カテゴリー毎に3ポイントが上限となります。</t>
    <phoneticPr fontId="1"/>
  </si>
  <si>
    <t>なお、原則、認定された内容は、他事業者への参考事例としてエコマークウェブサイトで公表しますので、予めご承知おきください。</t>
    <phoneticPr fontId="1"/>
  </si>
  <si>
    <t>□提出いただいた資料に記載の数値の含まれる対象範囲についてご説明ください（管轄外のテナントや対象外のエリアがあるなど）。
□テナント別発生量は、誰がどこでどのように計量していますか。
□テナントが処理業者と直接契約しているケース等はありますか。
□現地にて廃棄物置き場を確認します。</t>
    <rPh sb="81" eb="83">
      <t>テイシュツ</t>
    </rPh>
    <rPh sb="88" eb="90">
      <t>シリョウ</t>
    </rPh>
    <rPh sb="91" eb="93">
      <t>キサイ</t>
    </rPh>
    <rPh sb="94" eb="95">
      <t>スウ</t>
    </rPh>
    <rPh sb="95" eb="96">
      <t>アタイ</t>
    </rPh>
    <rPh sb="97" eb="98">
      <t>フク</t>
    </rPh>
    <rPh sb="101" eb="105">
      <t>タイショウハンイ</t>
    </rPh>
    <rPh sb="110" eb="112">
      <t>セツメイ</t>
    </rPh>
    <rPh sb="117" eb="120">
      <t>カンカツガイ</t>
    </rPh>
    <rPh sb="126" eb="129">
      <t>タイショウガイ</t>
    </rPh>
    <phoneticPr fontId="1"/>
  </si>
  <si>
    <t>□共用部（駐車場などを含む）のエネルギー使用量、水資料量はどのように把握をしていますか。
□テナント毎に子メーターが付けて管理していますか。
□電力量のデータについては、同じ店舗が複数あるが、どのような理由でしょうか。
□使用量が多いテナントなどに対策などをフィードバックするようなことはされていますか。</t>
    <phoneticPr fontId="1"/>
  </si>
  <si>
    <t>□取組内容について詳細を教えてください。
□大店立地法に基づく環境アセスメント（交通、騒音、廃棄物、街並み）は実施していますか。</t>
    <phoneticPr fontId="1"/>
  </si>
  <si>
    <t>□雨水または排水の利用について、処理方法・使用量・使用方法等を教えてください。
□雨水の有効利用や排水の浄化利用の施設を確認させてください。</t>
    <phoneticPr fontId="1"/>
  </si>
  <si>
    <t>■サステナブルロゴを制作・掲出し、店内やインスタ等で情報発信している(部署主導で実施)。
■施設内でのリユースプロジェクト(衣服のリユース：ふくのわプロジェクト)などを紹介。</t>
    <rPh sb="84" eb="86">
      <t>ショウカイ</t>
    </rPh>
    <phoneticPr fontId="1"/>
  </si>
  <si>
    <t>(20) 敷地内に電動車の充電スタンドを設置している。</t>
    <phoneticPr fontId="0" type="Hiragana"/>
  </si>
  <si>
    <t>□共用部のLEDの導入割合に関する資料をご提示ください。(施設内でLED照明の設置個所(代表)を確認します。)
□空調(省エネ性能に優れているエアコンなど)について、使用している機器の一覧、省エネ性能および導入割合をご提示ください。
□節水型の給水栓または便器の導入状況を教えてください。（導入機器、節水性能、導入台数、および導入割合等）</t>
    <phoneticPr fontId="1"/>
  </si>
  <si>
    <t>■省エネ法定期報告書において、原単位の対前年度比152.9%を確認
■努力目標年1%以上を達成(5年間平均94.3%)Sクラス。ただし、ショッピングセンター業のベンチマーク指標は未達成(2021年度0.058kl/m2、目標値0.0305kl/m2以下)
■中長期計画書を提出済み。</t>
    <phoneticPr fontId="1"/>
  </si>
  <si>
    <t>□2020年度、2021年度について、対前年度比がそれ以前と比較して大きく増加している理由をご説明ください。</t>
    <phoneticPr fontId="1"/>
  </si>
  <si>
    <t>□防災対応拠点としての機能や体制について詳細ご説明ください。（左記例示の内容が担保できているかどうかも含めて）</t>
    <phoneticPr fontId="1"/>
  </si>
  <si>
    <t>□公共交通機関の利用促進に関する資料をご提示ください。（例：従業員用の通勤規定等）
□利用者向けの案内についても確認させてください。</t>
    <phoneticPr fontId="1"/>
  </si>
  <si>
    <t>□施設内の配送方法について、資料等でご提示ください。</t>
    <phoneticPr fontId="1"/>
  </si>
  <si>
    <t>□充電スタンドの設置場所を図面等で提示ください。また現場を確認します。</t>
    <phoneticPr fontId="1"/>
  </si>
  <si>
    <t>□店舗名を教えてください。</t>
    <phoneticPr fontId="1"/>
  </si>
  <si>
    <t>□貴社主体で実施している呼びかけ内容（ポスター等）について提示ください。また、取り組み内容についてご説明ください。</t>
    <phoneticPr fontId="1"/>
  </si>
  <si>
    <t>□これまでの環境をテーマにした催し物やイベントの実績(日時、内容、参加人数等)、写真やパンフレットをご提示ください。※(40)と重複</t>
    <phoneticPr fontId="1"/>
  </si>
  <si>
    <t>□運営責任者や経営層のメッセージやコミットメントの掲載部分をご提示ください。</t>
    <phoneticPr fontId="1"/>
  </si>
  <si>
    <t>■共用部、テナント毎の種類別月間排出量(2023年2月)を確認。
■2021年度の年間の廃棄物総重量を確認。
■テナント別の廃棄物発生量は、各テナント自身で廃棄物置き場の計量器で計測し、プリントされたシールをごみ袋に貼る形で管理。共用部も同様。
■～の食品廃棄物は直接契約・処理のため、管理対象外。
■現地にて廃棄物置き場を確認。</t>
    <phoneticPr fontId="1"/>
  </si>
  <si>
    <t>■テナント別のエネルギー使用量、水使用量を確認(ガスは使用していない。テナントでは直接契約でガスの使用はあるが、管理外)。
■2021年度の年間のエネルギー使用量、水使用量を確認。
■共用部としてのデータの有無について：敷地別の使用量として管理(テナント分を含む)。
■異常値が出た場合はテナントへヒアリングする。夏など電気代が上がる時期はテナントに使い過ぎないように呼びかけを行う。</t>
    <phoneticPr fontId="1"/>
  </si>
  <si>
    <t>■屋外広場等でのイベントやテナント入れ替え工事等で騒音、臭気の対策を実施。
■「外来作業・工事 申請書」承認条件を確認。「施行規則書」にて、テナントの入れ替え時について配慮を行うよう記載(作業時間の配慮、異臭発生作業は夜間に行う、苦情が入ったら作業を中止させる等)している。
テナントに対して、スピーカー等の音が出るものの設置は禁止している。音やにおいについては、近隣住民が敏感なこともあり、配慮を厳しくして対応している。光については、ギラギラした照明や蛍光色のものについては禁止し、ビジュアル的に害にならないように考慮している。
■屋外広場等でのイベント時に臭気があるものは、届け出をし許可制としている。
■「大規模小売店舗の届出書」を確認(遮音壁等の設置は確認)。</t>
    <phoneticPr fontId="1"/>
  </si>
  <si>
    <t>■雨水等の有効利用は行っていない。
井水を利用している。地下水をくみ上げて施設内で供給。上水も混ぜて供給している。地下水の利用なのでポイント対象外。</t>
    <phoneticPr fontId="1"/>
  </si>
  <si>
    <t>■LED化工事資料(図面)を確認
■共用部のLEDの導入割合は、直近で工事を行っているので、大まかな割合での把握となっている(80％程度)。残りは調光タイプの照明のため変更していない。</t>
    <phoneticPr fontId="1"/>
  </si>
  <si>
    <t>■帰宅困難者受け入れマニュアルを確認。
■防災対応拠点としての機能や体制について
　環境面：災害時に電気が停止した際に、蓄電池が利用できるように設置した。
帰宅困難者を収容する際には、160名程度収容ができるプラーザホール(ゲートプラザ2階)を開放する。また、テナント従業員にはサウスプラザの広場(屋外)に避難してもらう。
衛生設備：賞味期限切れの備蓄水を災害時の排水として使用することで利用可能。
■防災イベントの実施</t>
    <phoneticPr fontId="1"/>
  </si>
  <si>
    <t>■公共交通機関の利用促進に関する案内
従業員マニュアルにて公共交通機関の利用を規定している。
■利用者向けの案内について
WEBサイトのアクセスで、土日など混雑時の公共交通機関の利用を推奨。
リラーク(テナントのリラックスラウンジ)などで電車等の使用を推奨している。定期券を提示するとポイントがたまるなど。</t>
    <phoneticPr fontId="1"/>
  </si>
  <si>
    <t>機密文書処理サービスを利用し、リサイクルしている。</t>
    <phoneticPr fontId="1"/>
  </si>
  <si>
    <t>※3 *印(会社適合)を記した項目は、会社全体として適合していれば選択可能です(必ずしも当該施設で達成していなくても可)。</t>
    <rPh sb="44" eb="46">
      <t>トウガイ</t>
    </rPh>
    <phoneticPr fontId="1"/>
  </si>
  <si>
    <t>※1 証明書類は申請時にすべてご提出ください。枠内には提出する資料のタイトル名（ファイル名）をご記載ください。</t>
    <rPh sb="3" eb="7">
      <t>ショウメイショルイ</t>
    </rPh>
    <rPh sb="8" eb="11">
      <t>シンセイジ</t>
    </rPh>
    <rPh sb="16" eb="18">
      <t>テイシュツ</t>
    </rPh>
    <rPh sb="23" eb="24">
      <t>ワク</t>
    </rPh>
    <rPh sb="24" eb="25">
      <t>ナイ</t>
    </rPh>
    <rPh sb="27" eb="29">
      <t>テイシュツ</t>
    </rPh>
    <rPh sb="31" eb="33">
      <t>シリョウ</t>
    </rPh>
    <rPh sb="38" eb="39">
      <t>メイ</t>
    </rPh>
    <rPh sb="44" eb="45">
      <t>メイ</t>
    </rPh>
    <rPh sb="48" eb="50">
      <t>キサイ</t>
    </rPh>
    <phoneticPr fontId="1"/>
  </si>
  <si>
    <t>■現地にて壁面緑化をしていることを確認。
　※大規模小売店舗立地法では推奨であり、義務ではない。（申請者にも確認）
https://www.city.yokohama.lg.jp/business/
keizai/horei/horitsu/rittihou/tebiki/
20130529120153.files/0053_20221227.pdf</t>
    <rPh sb="1" eb="3">
      <t>ゲンチ</t>
    </rPh>
    <rPh sb="17" eb="19">
      <t>カクニン</t>
    </rPh>
    <phoneticPr fontId="1"/>
  </si>
  <si>
    <t>■複層ガラス、遮光フォルムは南側に面したテナントのガラス窓に採用。</t>
    <phoneticPr fontId="1"/>
  </si>
  <si>
    <t>■2022/6/21、7/7実施キャンペーンの具体的な内容を資料で確認
■過去の実績はない。エコマークの取得を契機に取り組みを始めた。来年度以降も行う予定であることを確認。</t>
    <phoneticPr fontId="1"/>
  </si>
  <si>
    <t>■サステナブルキャンペーンの中で、エコバッグの持参やタンブラーの持参を謳っている。キャンペーンの掲示等は、現在は実施していない。
今後は定期的にキャンペーンを行う予定で、SNSを使ったイベントなどを企画中(2023年6月の環境月間に環境を意識したイベントの実施)。</t>
    <phoneticPr fontId="1"/>
  </si>
  <si>
    <t>■地元の特産品、フードロスの夏野菜等の販売を正面催事スペースで開催</t>
    <rPh sb="1" eb="3">
      <t>ジモト</t>
    </rPh>
    <phoneticPr fontId="1"/>
  </si>
  <si>
    <t>■会社案内でトップメッセージを確認。地産地消、フードロス削減、シェアリングサービスなどに言及。</t>
    <phoneticPr fontId="1"/>
  </si>
  <si>
    <t>■原則は本社総務部に申請し、資材部が発注している。
■リサイクルコピーペーパーR100の購入実績を確認</t>
    <phoneticPr fontId="1"/>
  </si>
  <si>
    <t>地域の清掃活動などのボランティア活動に参加・協力している。</t>
    <phoneticPr fontId="1"/>
  </si>
  <si>
    <t>施設スタッフに環境教育、省エネの推進、廃棄物の分別・削減などを指導している。</t>
    <phoneticPr fontId="1"/>
  </si>
  <si>
    <t>施設はエコアクション21やISO14001などの第三者による環境マネジメントシステムの認証を受けている。</t>
    <phoneticPr fontId="1"/>
  </si>
  <si>
    <t>食器や箸などは、使い捨てではなく、リユース可能なものを使用している。または、使い捨てのものを使用する場合は、間伐材などの再・未利用木材やバイオマスプラスチックなどの環境に配慮した材料を使用しているか、　もしくは使用後に回収してリサイクルを行っている。</t>
    <phoneticPr fontId="1"/>
  </si>
  <si>
    <t>洗剤、消毒液などは、詰め替え容器を利用している。</t>
    <phoneticPr fontId="1"/>
  </si>
  <si>
    <t>スイッチのON/OFFルールなど日常的な省エネ・節水対策が、貼紙掲示やマニュアルなどでわかりやすく示している。</t>
    <phoneticPr fontId="1"/>
  </si>
  <si>
    <t>施設で使用している照明、空調、厨房機器などは、定期的に清掃、点検を実施し、運転効率の維持に努めている。</t>
    <phoneticPr fontId="1"/>
  </si>
  <si>
    <t>グラフなどでエネルギー使用量やコストの推移を見える化し、施設スタッフ(従業員・パート・アルバイト)の環境意識の向上に努めている。</t>
    <phoneticPr fontId="1"/>
  </si>
  <si>
    <t>節水型のシャワーヘッドやトイレを導入している。</t>
    <phoneticPr fontId="1"/>
  </si>
  <si>
    <t>エネルギー等の使用状況を対前年度比や原単位(延床面積当たりのエネルギー使用量など)で評価するとともに、使用量削減に向けた具体的な目標や計画を立てている。</t>
    <phoneticPr fontId="1"/>
  </si>
  <si>
    <t>廃棄物の発生状況を対前年度比や原単位(売上高当たりの発生量など)で評価するとともに、発生抑制に向けた具体的な目標や計画を立てている。</t>
    <phoneticPr fontId="1"/>
  </si>
  <si>
    <t>一口サイズメニューの開発や少量ずつ取り分けられる食器の採用など、食べ残しのリスクを最小限に抑える工夫をしている。</t>
    <phoneticPr fontId="1"/>
  </si>
  <si>
    <t>未使用の食材を地域のフードバンクに寄付している。</t>
    <phoneticPr fontId="1"/>
  </si>
  <si>
    <t>通い箱(繰り返し使用できる箱)の利用や過剰梱包の見直しを要請するなど、仕入れ時の梱包、包装資材の削減に取り組んでいる。</t>
    <phoneticPr fontId="1"/>
  </si>
  <si>
    <t>適用される認定要件</t>
    <rPh sb="0" eb="2">
      <t>テキヨウ</t>
    </rPh>
    <rPh sb="5" eb="7">
      <t>ニンテイ</t>
    </rPh>
    <rPh sb="7" eb="9">
      <t>ヨウケン</t>
    </rPh>
    <phoneticPr fontId="1"/>
  </si>
  <si>
    <t>適用される認定要件：</t>
    <rPh sb="0" eb="2">
      <t>テキヨウ</t>
    </rPh>
    <rPh sb="5" eb="7">
      <t>ニンテイ</t>
    </rPh>
    <rPh sb="7" eb="9">
      <t>ヨウケン</t>
    </rPh>
    <phoneticPr fontId="1"/>
  </si>
  <si>
    <t>1. 申込に関する必要事項を太枠内に記載またはチェックしてください。</t>
    <rPh sb="14" eb="16">
      <t>フトワク</t>
    </rPh>
    <rPh sb="16" eb="17">
      <t>ナイ</t>
    </rPh>
    <rPh sb="18" eb="20">
      <t>キサイ</t>
    </rPh>
    <phoneticPr fontId="1"/>
  </si>
  <si>
    <t>3. ご提出いただく資料や文書等の書式は、指定がある記入表以外は定めがありません。独自に作成いただくか、
　既存資料のコピー等をご用意ください。</t>
    <rPh sb="4" eb="6">
      <t>テイシュツ</t>
    </rPh>
    <rPh sb="10" eb="12">
      <t>シリョウ</t>
    </rPh>
    <rPh sb="13" eb="15">
      <t>ブンショ</t>
    </rPh>
    <rPh sb="15" eb="16">
      <t>トウ</t>
    </rPh>
    <rPh sb="17" eb="19">
      <t>ショシキ</t>
    </rPh>
    <rPh sb="21" eb="23">
      <t>シテイ</t>
    </rPh>
    <rPh sb="26" eb="28">
      <t>キニュウ</t>
    </rPh>
    <rPh sb="28" eb="29">
      <t>ヒョウ</t>
    </rPh>
    <rPh sb="29" eb="31">
      <t>イガイ</t>
    </rPh>
    <rPh sb="32" eb="33">
      <t>サダ</t>
    </rPh>
    <rPh sb="41" eb="43">
      <t>ドクジ</t>
    </rPh>
    <rPh sb="44" eb="46">
      <t>サクセイ</t>
    </rPh>
    <rPh sb="54" eb="56">
      <t>キゾン</t>
    </rPh>
    <rPh sb="56" eb="58">
      <t>シリョウ</t>
    </rPh>
    <rPh sb="62" eb="63">
      <t>トウ</t>
    </rPh>
    <rPh sb="65" eb="67">
      <t>ヨウイ</t>
    </rPh>
    <phoneticPr fontId="1"/>
  </si>
  <si>
    <t>4. 申込者自身が主体的に取り組んでいる内容で各基準への適合状況を判断してください。(取引先など別の事業者が
　取り組んでいる内容は評価対象外)</t>
    <rPh sb="3" eb="5">
      <t>モウシコミ</t>
    </rPh>
    <rPh sb="23" eb="26">
      <t>カクキジュン</t>
    </rPh>
    <rPh sb="28" eb="32">
      <t>テキゴウジョウキョウ</t>
    </rPh>
    <rPh sb="33" eb="35">
      <t>ハンダン</t>
    </rPh>
    <rPh sb="43" eb="46">
      <t>トリヒキサキ</t>
    </rPh>
    <phoneticPr fontId="1"/>
  </si>
  <si>
    <t>●●ラウンジ</t>
    <phoneticPr fontId="1"/>
  </si>
  <si>
    <t>4-2-1. 環境に配慮した食材と仕入れ</t>
    <rPh sb="7" eb="9">
      <t>カンキョウ</t>
    </rPh>
    <rPh sb="10" eb="12">
      <t>ハイリョ</t>
    </rPh>
    <rPh sb="14" eb="16">
      <t>ショクザイ</t>
    </rPh>
    <rPh sb="17" eb="19">
      <t>シイ</t>
    </rPh>
    <phoneticPr fontId="1"/>
  </si>
  <si>
    <t>4-2-2. 廃棄物削減とリサイクル</t>
    <phoneticPr fontId="1"/>
  </si>
  <si>
    <t>4-2-3. 施設の省エネと節水</t>
    <phoneticPr fontId="1"/>
  </si>
  <si>
    <t xml:space="preserve">計算例）5年度間平均原単位変化 ＝ (94.0×99.2×93.8×98.5)^1/4 ＝96.3(％) となります。																		</t>
    <rPh sb="0" eb="3">
      <t>ケイサンレイ</t>
    </rPh>
    <phoneticPr fontId="1"/>
  </si>
  <si>
    <t>エコマーク認定または第三者のオーガニックコットン認証を受けたタオル、制服・ユニフォームなどの繊維製品を使用している。</t>
    <phoneticPr fontId="1"/>
  </si>
  <si>
    <t>1.</t>
    <phoneticPr fontId="1"/>
  </si>
  <si>
    <t>2.</t>
  </si>
  <si>
    <t>3.</t>
  </si>
  <si>
    <t>4.</t>
  </si>
  <si>
    <t>5.</t>
  </si>
  <si>
    <t>6.</t>
  </si>
  <si>
    <t>環境に配慮した食材と仕入れ</t>
    <phoneticPr fontId="1"/>
  </si>
  <si>
    <t>食品ロス削減とリサイクル</t>
    <phoneticPr fontId="1"/>
  </si>
  <si>
    <t>施設の省エネと節水</t>
    <phoneticPr fontId="1"/>
  </si>
  <si>
    <t>施設備品・設備の環境配慮</t>
    <phoneticPr fontId="1"/>
  </si>
  <si>
    <t>環境を意識した施設運営</t>
    <phoneticPr fontId="1"/>
  </si>
  <si>
    <t>環境コミュニケーション</t>
    <phoneticPr fontId="1"/>
  </si>
  <si>
    <t>ビーガンやハラルフードなどお客様の多様性に対応した食事を用意し、多言語による案内表示をしている。</t>
    <rPh sb="28" eb="30">
      <t>ヨウイ</t>
    </rPh>
    <rPh sb="32" eb="35">
      <t>タゲンゴ</t>
    </rPh>
    <rPh sb="38" eb="42">
      <t>アンナイヒョウジ</t>
    </rPh>
    <phoneticPr fontId="1"/>
  </si>
  <si>
    <t>エコマーク認定または第三者の森林認証を受けた木材を使用した家具、調度品、建材を使用している。</t>
    <phoneticPr fontId="1"/>
  </si>
  <si>
    <t>4-2-4. 備品・設備の環境配慮</t>
    <phoneticPr fontId="1"/>
  </si>
  <si>
    <t>4-2-5. 環境を意識した施設運営</t>
    <rPh sb="7" eb="9">
      <t>カンキョウ</t>
    </rPh>
    <rPh sb="10" eb="12">
      <t>イシキ</t>
    </rPh>
    <rPh sb="14" eb="16">
      <t>シセツ</t>
    </rPh>
    <rPh sb="16" eb="18">
      <t>ウンエイ</t>
    </rPh>
    <phoneticPr fontId="1"/>
  </si>
  <si>
    <t>4-2-6. 環境コミュニケーション</t>
    <rPh sb="7" eb="9">
      <t>カンキョウ</t>
    </rPh>
    <phoneticPr fontId="1"/>
  </si>
  <si>
    <t>エコマークなどの環境配慮型商品(文具、事務用品など)を優先的に購入するための方針が文書化されている。</t>
    <rPh sb="41" eb="44">
      <t>ブンショカ</t>
    </rPh>
    <phoneticPr fontId="1"/>
  </si>
  <si>
    <t>持続可能性に配慮した運営を目指し、運営責任者や経営層のメッセージまたはコミットメントがある。</t>
    <rPh sb="0" eb="5">
      <t>ジゾクカノウセイ</t>
    </rPh>
    <rPh sb="6" eb="8">
      <t>ハイリョ</t>
    </rPh>
    <rPh sb="10" eb="12">
      <t>ウンエイ</t>
    </rPh>
    <rPh sb="13" eb="15">
      <t>メザ</t>
    </rPh>
    <rPh sb="17" eb="22">
      <t>ウンエイセキニンシャ</t>
    </rPh>
    <rPh sb="23" eb="25">
      <t>ケイエイ</t>
    </rPh>
    <rPh sb="25" eb="26">
      <t>ソウ</t>
    </rPh>
    <phoneticPr fontId="1"/>
  </si>
  <si>
    <t>温室効果ガスの排出量算定に関するガイドラインに従い、Scope1、2およびScope3排出量を算定している。</t>
    <phoneticPr fontId="1"/>
  </si>
  <si>
    <t>直近1年程度の実績として廃棄物の種類と発生量を示す一覧表等を提出</t>
    <rPh sb="0" eb="2">
      <t>チョッキン</t>
    </rPh>
    <rPh sb="3" eb="4">
      <t>ネン</t>
    </rPh>
    <rPh sb="4" eb="6">
      <t>テイド</t>
    </rPh>
    <rPh sb="7" eb="9">
      <t>ジッセキ</t>
    </rPh>
    <rPh sb="12" eb="15">
      <t>ハイキブツ</t>
    </rPh>
    <rPh sb="16" eb="18">
      <t>シュルイ</t>
    </rPh>
    <rPh sb="19" eb="21">
      <t>ハッセイ</t>
    </rPh>
    <rPh sb="21" eb="22">
      <t>リョウ</t>
    </rPh>
    <rPh sb="23" eb="24">
      <t>シメ</t>
    </rPh>
    <rPh sb="25" eb="27">
      <t>イチラン</t>
    </rPh>
    <rPh sb="27" eb="28">
      <t>ヒョウ</t>
    </rPh>
    <rPh sb="28" eb="29">
      <t>トウ</t>
    </rPh>
    <rPh sb="30" eb="32">
      <t>テイシュツ</t>
    </rPh>
    <phoneticPr fontId="1"/>
  </si>
  <si>
    <t>直近1年程度の実績としてエネルギー使用量(電力・ガス)および水使用量を示す一覧表等を提出</t>
    <rPh sb="0" eb="2">
      <t>チョッキン</t>
    </rPh>
    <rPh sb="3" eb="4">
      <t>ネン</t>
    </rPh>
    <rPh sb="4" eb="6">
      <t>テイド</t>
    </rPh>
    <rPh sb="7" eb="9">
      <t>ジッセキ</t>
    </rPh>
    <rPh sb="17" eb="20">
      <t>シヨウリョウ</t>
    </rPh>
    <rPh sb="21" eb="23">
      <t>デンリョク</t>
    </rPh>
    <rPh sb="30" eb="31">
      <t>ミズ</t>
    </rPh>
    <rPh sb="31" eb="34">
      <t>シヨウリョウ</t>
    </rPh>
    <rPh sb="35" eb="36">
      <t>シメ</t>
    </rPh>
    <rPh sb="37" eb="39">
      <t>イチラン</t>
    </rPh>
    <rPh sb="39" eb="40">
      <t>ヒョウ</t>
    </rPh>
    <rPh sb="40" eb="41">
      <t>トウ</t>
    </rPh>
    <rPh sb="42" eb="44">
      <t>テイシュツ</t>
    </rPh>
    <phoneticPr fontId="1"/>
  </si>
  <si>
    <t>□「該当なし」となっていますが、施設内において、自社で(主体的に)飲食の提供・販売等は行われていませんか。</t>
    <phoneticPr fontId="1"/>
  </si>
  <si>
    <t>□テナントに対してどのように法令順守を求めていますか。
□法の定期報告対象事業者ではないかどうかの確認
・食リ法（前年度の発生量が100トン以上）
・省エネ法（企業単位で年間エネルギー使用量が原油換算で1500kL以上）
・容リ法（容器包装の使用量が年間50トン以上）</t>
    <phoneticPr fontId="1"/>
  </si>
  <si>
    <t>■記入表1にて確認。
■テナントに対しての法令順守は、毎月行われる店長会での発信を通して、法令順守についての確認や指導を行っている。（管理規則に法令遵守が記載されている。第2条、第36条）</t>
    <phoneticPr fontId="1"/>
  </si>
  <si>
    <t>店頭掲示や該当するウェブサイト等の写しを提出</t>
    <rPh sb="0" eb="2">
      <t>テントウ</t>
    </rPh>
    <rPh sb="2" eb="4">
      <t>ケイジ</t>
    </rPh>
    <rPh sb="5" eb="7">
      <t>ガイトウ</t>
    </rPh>
    <rPh sb="15" eb="16">
      <t>トウ</t>
    </rPh>
    <rPh sb="17" eb="18">
      <t>ウツ</t>
    </rPh>
    <rPh sb="20" eb="22">
      <t>テイシュツ</t>
    </rPh>
    <phoneticPr fontId="1"/>
  </si>
  <si>
    <t>現地確認実施日：2023/11/8 13:30-15:10</t>
    <rPh sb="0" eb="4">
      <t>ゲンチカクニン</t>
    </rPh>
    <rPh sb="4" eb="6">
      <t>ジッシ</t>
    </rPh>
    <rPh sb="6" eb="7">
      <t>ビ</t>
    </rPh>
    <phoneticPr fontId="1"/>
  </si>
  <si>
    <t>総務部管理グループ：■■様、他2名</t>
    <rPh sb="0" eb="2">
      <t>ソウム</t>
    </rPh>
    <rPh sb="2" eb="3">
      <t>ブ</t>
    </rPh>
    <rPh sb="3" eb="5">
      <t>カンリ</t>
    </rPh>
    <rPh sb="12" eb="13">
      <t>サマ</t>
    </rPh>
    <rPh sb="14" eb="15">
      <t>タ</t>
    </rPh>
    <rPh sb="16" eb="17">
      <t>メイ</t>
    </rPh>
    <phoneticPr fontId="1"/>
  </si>
  <si>
    <t>以下についてご提示ください。
・ チラシ、広告等での情報発信
・ 店内での情報発信</t>
    <phoneticPr fontId="1"/>
  </si>
  <si>
    <t>　食品リサイクル法の食品廃棄物等多量発生事業者</t>
    <phoneticPr fontId="1"/>
  </si>
  <si>
    <t>　省エネ法の特定(連鎖化)事業者</t>
    <phoneticPr fontId="1"/>
  </si>
  <si>
    <t>　容器包装リサイクル法の特定事業者</t>
    <phoneticPr fontId="1"/>
  </si>
  <si>
    <t>　フロン排出抑制法の対象機器(冷媒)</t>
    <phoneticPr fontId="1"/>
  </si>
  <si>
    <t>申込施設は該当する環境法規等(地方自治体の条例も含む)を順守している。</t>
    <rPh sb="2" eb="4">
      <t>シセツ</t>
    </rPh>
    <rPh sb="17" eb="20">
      <t>ジチタイ</t>
    </rPh>
    <phoneticPr fontId="1"/>
  </si>
  <si>
    <t>適合状況</t>
    <rPh sb="0" eb="4">
      <t>テキゴウジョウキョウ</t>
    </rPh>
    <phoneticPr fontId="1"/>
  </si>
  <si>
    <t>なお、必須項目(3)に含まれる取組内容は以降の選択項目では評価しません(選択項目としてダブルカウントできません)。</t>
    <rPh sb="0" eb="4">
      <t>ヒッスコウモク</t>
    </rPh>
    <rPh sb="11" eb="12">
      <t>フク</t>
    </rPh>
    <rPh sb="15" eb="17">
      <t>トリクミ</t>
    </rPh>
    <rPh sb="17" eb="19">
      <t>ナイヨウ</t>
    </rPh>
    <rPh sb="20" eb="22">
      <t>イコウ</t>
    </rPh>
    <rPh sb="23" eb="25">
      <t>センタク</t>
    </rPh>
    <rPh sb="26" eb="28">
      <t>ヒョウカ</t>
    </rPh>
    <rPh sb="36" eb="40">
      <t>センタクコウモク</t>
    </rPh>
    <phoneticPr fontId="1"/>
  </si>
  <si>
    <t>記入表1を提出</t>
    <phoneticPr fontId="1"/>
  </si>
  <si>
    <t>該当する法令に基づき国へ提出している定期報告書の写しを提出</t>
    <phoneticPr fontId="1"/>
  </si>
  <si>
    <t>該当する製品の外観写真および提供方法の工夫または製品の工夫の内容がわかる資料を提出</t>
    <rPh sb="0" eb="2">
      <t>ガイトウ</t>
    </rPh>
    <rPh sb="4" eb="6">
      <t>セイヒン</t>
    </rPh>
    <rPh sb="7" eb="11">
      <t>ガイカンシャシン</t>
    </rPh>
    <rPh sb="14" eb="16">
      <t>テイキョウ</t>
    </rPh>
    <rPh sb="19" eb="21">
      <t>クフウ</t>
    </rPh>
    <phoneticPr fontId="1"/>
  </si>
  <si>
    <t>飲食サービスの有無</t>
    <rPh sb="0" eb="2">
      <t>インショク</t>
    </rPh>
    <rPh sb="7" eb="9">
      <t>ウム</t>
    </rPh>
    <phoneticPr fontId="1"/>
  </si>
  <si>
    <t>本付属証明書は、「エコマーク認定・使用申込書」とともに提出してください。</t>
    <phoneticPr fontId="1"/>
  </si>
  <si>
    <r>
      <t>申込店舗名</t>
    </r>
    <r>
      <rPr>
        <sz val="8"/>
        <color theme="1"/>
        <rFont val="BIZ UDPゴシック"/>
        <family val="3"/>
        <charset val="128"/>
      </rPr>
      <t>(ブランド名)</t>
    </r>
    <rPh sb="2" eb="4">
      <t>テンポ</t>
    </rPh>
    <rPh sb="10" eb="11">
      <t>メイ</t>
    </rPh>
    <phoneticPr fontId="1"/>
  </si>
  <si>
    <r>
      <t>申込者</t>
    </r>
    <r>
      <rPr>
        <sz val="8"/>
        <color theme="1"/>
        <rFont val="BIZ UDPゴシック"/>
        <family val="3"/>
        <charset val="128"/>
      </rPr>
      <t>（会社名）</t>
    </r>
    <phoneticPr fontId="1"/>
  </si>
  <si>
    <r>
      <t>*申込区分(申込単位)は、原則1施設毎としますが、本部が定めた共通の方針や運営マニュアルなどに従い同じ取り組みを行っている施設が複数ある場合は、1件の申し込みとしてまとめることもできます。ただし、</t>
    </r>
    <r>
      <rPr>
        <sz val="10.5"/>
        <color rgb="FFFF0000"/>
        <rFont val="BIZ UDPゴシック"/>
        <family val="3"/>
        <charset val="128"/>
      </rPr>
      <t>適用される認定要件が異なる場合は、付属証明書をそれぞれ分けてご提出ください。</t>
    </r>
    <rPh sb="98" eb="100">
      <t>テキヨウ</t>
    </rPh>
    <rPh sb="103" eb="107">
      <t>ニンテイヨウケン</t>
    </rPh>
    <rPh sb="108" eb="109">
      <t>コト</t>
    </rPh>
    <rPh sb="111" eb="113">
      <t>バアイ</t>
    </rPh>
    <phoneticPr fontId="1"/>
  </si>
  <si>
    <r>
      <t xml:space="preserve">7. </t>
    </r>
    <r>
      <rPr>
        <sz val="10"/>
        <rFont val="BIZ UDPゴシック"/>
        <family val="3"/>
        <charset val="128"/>
      </rPr>
      <t>複数の施設をまとめて申し込む場合は、原則として、申込施設のすべてが達成している基準項目のみ選択できます。</t>
    </r>
    <phoneticPr fontId="1"/>
  </si>
  <si>
    <r>
      <t>適合有無</t>
    </r>
    <r>
      <rPr>
        <vertAlign val="superscript"/>
        <sz val="10"/>
        <color theme="1"/>
        <rFont val="BIZ UDPゴシック"/>
        <family val="3"/>
        <charset val="128"/>
      </rPr>
      <t>※3</t>
    </r>
    <rPh sb="0" eb="2">
      <t>テキゴウ</t>
    </rPh>
    <rPh sb="2" eb="4">
      <t>ウム</t>
    </rPh>
    <phoneticPr fontId="1"/>
  </si>
  <si>
    <r>
      <t>証明書類</t>
    </r>
    <r>
      <rPr>
        <vertAlign val="superscript"/>
        <sz val="10"/>
        <color rgb="FFFF0000"/>
        <rFont val="BIZ UDPゴシック"/>
        <family val="3"/>
        <charset val="128"/>
      </rPr>
      <t>※1</t>
    </r>
    <rPh sb="0" eb="4">
      <t>ショウメイショルイ</t>
    </rPh>
    <phoneticPr fontId="1"/>
  </si>
  <si>
    <t>□貴社でのグリーン購入の方針、基準、実績をご提示ください。(可能であれば、実際の商品を確認します。例：トイレットペーパーなど)
□調達方法についてもご説明ください。（例：本社一括の購入など）</t>
    <phoneticPr fontId="1"/>
  </si>
  <si>
    <t>□取り組み内容の公表内容や数値目標を提示してください。</t>
    <phoneticPr fontId="1"/>
  </si>
  <si>
    <t>■本社のレポートにて該当する部分の記載を確認。
■基本的に冊子にて配布しているが、今後は施設独自に作ることも検討中。</t>
    <phoneticPr fontId="1"/>
  </si>
  <si>
    <r>
      <t>その他</t>
    </r>
    <r>
      <rPr>
        <vertAlign val="superscript"/>
        <sz val="10"/>
        <color theme="1"/>
        <rFont val="BIZ UDPゴシック"/>
        <family val="3"/>
        <charset val="128"/>
      </rPr>
      <t>※2</t>
    </r>
    <phoneticPr fontId="1"/>
  </si>
  <si>
    <t>□パンフレットや取り組み内容をご説明ください。</t>
    <phoneticPr fontId="1"/>
  </si>
  <si>
    <t>■xxxxというイベントを開催している。(33)と重複しているため、本項の対象外。</t>
    <phoneticPr fontId="1"/>
  </si>
  <si>
    <t>■機密文書は、機密文書処理サービス(佐川急便機密文書リサイクル便)を利用しており、溶解処理後にトイレットペーパーに再利用される。</t>
    <phoneticPr fontId="1"/>
  </si>
  <si>
    <t>□貴社主体で実施している取り組み内容（ポスター等）について提示ください。また、取り組み内容についてご説明ください。</t>
    <phoneticPr fontId="1"/>
  </si>
  <si>
    <t>■お出かけ節電プロジェクト「OFF＆GOアクション」を昨年実施し、家の電気を消してお出かけするとクーポンがもらえる仕組み。今後も行っていく予定。資料を確認。
■シェアマップ：クールシェアのマップに記載有り。https://sharemap.jp/map</t>
    <phoneticPr fontId="1"/>
  </si>
  <si>
    <t>■2か月に1回、施設内、周辺歩道等で清掃活動を実施している。</t>
    <rPh sb="8" eb="10">
      <t>シセツ</t>
    </rPh>
    <rPh sb="12" eb="14">
      <t>シュウヘン</t>
    </rPh>
    <rPh sb="14" eb="16">
      <t>ホドウ</t>
    </rPh>
    <phoneticPr fontId="1"/>
  </si>
  <si>
    <t>■「xxxx」を毎月第1・3土曜日開催。地産地消の食材を販売している。
■フードドライブ活動を2022年10月～11月に計8日間行う具体的な計画を確認
■次年度は上期・下期にて全2回の開催に拡大予定</t>
    <phoneticPr fontId="1"/>
  </si>
  <si>
    <t>■家庭で不要になった衣料品を商業施設で回収し、国内外の専門業者に販売・リユース。
販売の収益をスポーツ競技団体や支援学校等へ寄付している。</t>
    <phoneticPr fontId="1"/>
  </si>
  <si>
    <t>■館内の回収BOXで集めた切手・古書をユニセフ協会・チャリボンに送り、困っている人に寄付</t>
    <phoneticPr fontId="1"/>
  </si>
  <si>
    <t>□取り組み内容について詳細ご説明ください。（パンフレットや利用者への案内等、また現場を確認します。）</t>
    <phoneticPr fontId="1"/>
  </si>
  <si>
    <t>■カーシェア：24時間型駐車場に「タイムズカーシェリング」を整備。
　シェアサイクリング：「ダイチャリ」を導入。
■各設備を現場で確認。</t>
    <phoneticPr fontId="1"/>
  </si>
  <si>
    <t>■ユニバーサルランゲージ　xxxx店(青山商事株式会社、19 501 006)</t>
    <phoneticPr fontId="1"/>
  </si>
  <si>
    <t>■「MOTTAINAIテラス」ポスターを確認。
■店舗で売れ残った弁当などを従業員向けに安価で販売。各テナントから毎日何が残っているのかをLINEで通知。各店舗からのフードロス状況を把握し、情報を収集する手段としても機能している。</t>
    <phoneticPr fontId="1"/>
  </si>
  <si>
    <t>■使用建材（テナントの入店際の壁紙F☆☆☆☆やエコ塗料）の出荷証明書等を確認</t>
    <phoneticPr fontId="1"/>
  </si>
  <si>
    <t>■「館内物流ルール」の資料を確認。
■テラス館内の配達・集荷は申請者が契約している物流業者(ワールドサプライ)が、各テナントに一括配送することで効率化を行っている。</t>
    <phoneticPr fontId="1"/>
  </si>
  <si>
    <t>■充電スタンドの設置場所を確認(2023/3/27オープン予定)。</t>
    <phoneticPr fontId="1"/>
  </si>
  <si>
    <t>認定後は、原則エコマークを施設内に表示してください。現時点で想定している表示媒体を選択してください。</t>
    <rPh sb="0" eb="2">
      <t>ニンテイ</t>
    </rPh>
    <rPh sb="2" eb="3">
      <t>ゴ</t>
    </rPh>
    <rPh sb="5" eb="7">
      <t>ゲンソク</t>
    </rPh>
    <rPh sb="13" eb="15">
      <t>シセツ</t>
    </rPh>
    <rPh sb="15" eb="16">
      <t>ナイ</t>
    </rPh>
    <rPh sb="26" eb="29">
      <t>ゲンジテン</t>
    </rPh>
    <rPh sb="30" eb="32">
      <t>ソウテイ</t>
    </rPh>
    <rPh sb="36" eb="38">
      <t>ヒョウジ</t>
    </rPh>
    <rPh sb="38" eb="40">
      <t>バイタイ</t>
    </rPh>
    <rPh sb="41" eb="43">
      <t>センタク</t>
    </rPh>
    <phoneticPr fontId="1"/>
  </si>
  <si>
    <r>
      <t>該当する製品名</t>
    </r>
    <r>
      <rPr>
        <vertAlign val="superscript"/>
        <sz val="9"/>
        <color theme="1"/>
        <rFont val="BIZ UDPゴシック"/>
        <family val="3"/>
        <charset val="128"/>
      </rPr>
      <t>※2</t>
    </r>
    <phoneticPr fontId="1"/>
  </si>
  <si>
    <t>※2 飲食関連では、プラスチック製の①フォーク、②スプーン、③テーブルナイフ、④マドラー、⑤飲料用ストローが指定されている。（詳しくは、https://plastic-circulation.env.go.jp/）</t>
    <phoneticPr fontId="1"/>
  </si>
  <si>
    <t>ラウンジ内の終日禁煙を実施している。(ラウンジ内に喫煙ブースを設置している場合は適合しない)</t>
    <rPh sb="23" eb="24">
      <t>ナイ</t>
    </rPh>
    <rPh sb="25" eb="27">
      <t>キツエン</t>
    </rPh>
    <rPh sb="31" eb="33">
      <t>セッチ</t>
    </rPh>
    <rPh sb="37" eb="39">
      <t>バアイ</t>
    </rPh>
    <rPh sb="40" eb="42">
      <t>テキゴウ</t>
    </rPh>
    <phoneticPr fontId="1"/>
  </si>
  <si>
    <t>申込施設から発生する廃棄物の種類と発生量を把握している。</t>
    <rPh sb="0" eb="1">
      <t>モウ</t>
    </rPh>
    <rPh sb="1" eb="2">
      <t>コ</t>
    </rPh>
    <rPh sb="2" eb="4">
      <t>シセツ</t>
    </rPh>
    <phoneticPr fontId="1"/>
  </si>
  <si>
    <t>申込施設のエネルギー使用量(電力・ガス)および水使用量を把握している。</t>
    <phoneticPr fontId="1"/>
  </si>
  <si>
    <r>
      <t>プラスチック資源循環法における特定プラスチック使用製品(12 製品)</t>
    </r>
    <r>
      <rPr>
        <sz val="8"/>
        <color theme="1"/>
        <rFont val="BIZ UDPゴシック"/>
        <family val="3"/>
        <charset val="128"/>
      </rPr>
      <t>※2</t>
    </r>
    <r>
      <rPr>
        <sz val="10"/>
        <color theme="1"/>
        <rFont val="BIZ UDPゴシック"/>
        <family val="3"/>
        <charset val="128"/>
      </rPr>
      <t>を提供する場合には、「提供方法の工夫」または「製品の工夫」のいずれかの取り組みを行っている。</t>
    </r>
    <phoneticPr fontId="1"/>
  </si>
  <si>
    <t>申込施設で取り組んでいる環境活動の内容を掲示物(POP等)やウェブサイトなどを通じて情報発信している。</t>
    <rPh sb="0" eb="1">
      <t>モウ</t>
    </rPh>
    <rPh sb="1" eb="2">
      <t>コ</t>
    </rPh>
    <rPh sb="27" eb="28">
      <t>トウ</t>
    </rPh>
    <phoneticPr fontId="1"/>
  </si>
  <si>
    <t xml:space="preserve">空調の設定温度のルールを定め、適正な室温を管理している。 </t>
    <phoneticPr fontId="1"/>
  </si>
  <si>
    <t>エコマーク認定の清掃サービスを利用している。
エコマーク商品検索トップ &gt; ジャンルで検索 &gt; &gt; 清掃サービスhttps://www.ecomark.jp/search/genre_item_list.php?fg=1&amp;mcd=146&amp;lcd=012</t>
    <phoneticPr fontId="1"/>
  </si>
  <si>
    <t>エコマーク商品検索トップ &gt; ジャンルで検索 &gt; &gt; 清掃サービス</t>
    <phoneticPr fontId="1"/>
  </si>
  <si>
    <t>エコマーク認定のごみ袋、トイレットペーパ、ティッシュペーパなどの消耗品を使用している。</t>
    <rPh sb="10" eb="11">
      <t>フクロ</t>
    </rPh>
    <rPh sb="32" eb="35">
      <t>ショウモウヒン</t>
    </rPh>
    <phoneticPr fontId="1"/>
  </si>
  <si>
    <t>使っている食材に関するアレルギー表示や原産地表示などの情報を提供している。</t>
    <rPh sb="30" eb="32">
      <t>テイキョウ</t>
    </rPh>
    <phoneticPr fontId="1"/>
  </si>
  <si>
    <t>第三者の認証を受けた食材(有機JAS、JGAP、MSC、フェアトレード、レインフォレスト・アライアンスなど)を使用している。</t>
    <rPh sb="13" eb="15">
      <t>ユウキ</t>
    </rPh>
    <phoneticPr fontId="1"/>
  </si>
  <si>
    <t>施設利用案内や雑誌類の貸し出しは、デジタルサイネージやタブレット（電子書籍）等の活用でペーパーレスを実現している。</t>
    <phoneticPr fontId="1"/>
  </si>
  <si>
    <t>通常廃棄されてしまうような出荷規格外の野菜・水産物などの食材を使用している。</t>
    <rPh sb="2" eb="4">
      <t>ハイキ</t>
    </rPh>
    <phoneticPr fontId="1"/>
  </si>
  <si>
    <r>
      <t xml:space="preserve">申込施設と同一の都道府県内※で生産された農産物またはこれを原料とした加工品を使用している。
</t>
    </r>
    <r>
      <rPr>
        <sz val="8"/>
        <color theme="1"/>
        <rFont val="BIZ UDPゴシック"/>
        <family val="3"/>
        <charset val="128"/>
      </rPr>
      <t xml:space="preserve">
※原則、同一都道府県内を目安とした範囲をいい(県境に位置する施設の場合は+50km圏内を目安)、「国産」については、本項目は該当しないものと考える。</t>
    </r>
    <phoneticPr fontId="1"/>
  </si>
  <si>
    <t>食材等は需要予測に基づき計画的に調達し、無駄な仕入れを抑えている。</t>
    <rPh sb="0" eb="2">
      <t>ショクザイ</t>
    </rPh>
    <rPh sb="2" eb="3">
      <t>トウ</t>
    </rPh>
    <rPh sb="4" eb="6">
      <t>ジュヨウ</t>
    </rPh>
    <rPh sb="6" eb="8">
      <t>ヨソク</t>
    </rPh>
    <rPh sb="9" eb="10">
      <t>モト</t>
    </rPh>
    <rPh sb="12" eb="14">
      <t>ケイカク</t>
    </rPh>
    <rPh sb="14" eb="15">
      <t>テキ</t>
    </rPh>
    <rPh sb="16" eb="18">
      <t>チョウタツ</t>
    </rPh>
    <rPh sb="20" eb="22">
      <t>ムダ</t>
    </rPh>
    <rPh sb="23" eb="25">
      <t>シイ</t>
    </rPh>
    <rPh sb="27" eb="28">
      <t>オサ</t>
    </rPh>
    <phoneticPr fontId="1"/>
  </si>
  <si>
    <t>各市区町村のルール等に従った分別ゴミ箱を多言語表示で設置している。</t>
    <rPh sb="0" eb="5">
      <t>カクシクチョウソン</t>
    </rPh>
    <rPh sb="9" eb="10">
      <t>トウ</t>
    </rPh>
    <rPh sb="11" eb="12">
      <t>シタガ</t>
    </rPh>
    <rPh sb="14" eb="16">
      <t>ブンベツ</t>
    </rPh>
    <rPh sb="18" eb="19">
      <t>バコ</t>
    </rPh>
    <rPh sb="26" eb="28">
      <t>セッチ</t>
    </rPh>
    <phoneticPr fontId="1"/>
  </si>
  <si>
    <t>2. 「適合有無」欄でチェックした項目について、基準を満たすことを証明できる資料、写真、説明文書などをご提出くだ
  さい。</t>
    <rPh sb="4" eb="6">
      <t>テキゴウ</t>
    </rPh>
    <rPh sb="6" eb="8">
      <t>ウム</t>
    </rPh>
    <rPh sb="17" eb="19">
      <t>コウモク</t>
    </rPh>
    <rPh sb="33" eb="35">
      <t>ショウメイ</t>
    </rPh>
    <phoneticPr fontId="1"/>
  </si>
  <si>
    <t>6. 既に取り組んでいる実績があるかどうかで基準への適合を判断してください。ただし、新規開店などで実績が出せ
  ない場合は、具体的な計画(実効性を裏付ける資料や文書など)を提出し、達成状況を後日報告することを条件に評
  価します。</t>
    <rPh sb="22" eb="24">
      <t>キジュン</t>
    </rPh>
    <rPh sb="26" eb="28">
      <t>テキゴウ</t>
    </rPh>
    <rPh sb="44" eb="46">
      <t>カイテン</t>
    </rPh>
    <rPh sb="52" eb="53">
      <t>ダ</t>
    </rPh>
    <phoneticPr fontId="1"/>
  </si>
  <si>
    <t>環境・社会面に配慮した持続可能なパーム油(RSPO認証等)を使用した石けんや洗剤等を使用している。</t>
    <phoneticPr fontId="1"/>
  </si>
  <si>
    <t>ここでいう食事とは、館内調理やケータリング等による食事提供を指す。ドリンクバー、自販機等による飲料の提供や、軽食（スナック等をパッケージのまま提供するもの）については、本商品類型では「食事」としては扱わない。</t>
    <phoneticPr fontId="1"/>
  </si>
  <si>
    <t>5. 基準本文や解説に条件が示されている場合を除き、数量や頻度などの取り組みの程度は問わず適合と判断してくだ
  さい。ただし、施設備品・設備については、導入割合 50%以上を適合の目安とします。</t>
    <rPh sb="23" eb="24">
      <t>ノゾ</t>
    </rPh>
    <rPh sb="45" eb="47">
      <t>テキゴウ</t>
    </rPh>
    <rPh sb="48" eb="50">
      <t>ハンダン</t>
    </rPh>
    <phoneticPr fontId="1"/>
  </si>
  <si>
    <t>農薬・化学肥料の使用量を減らした別栽培農産物を使用している。</t>
    <phoneticPr fontId="1"/>
  </si>
  <si>
    <t>事業系の一般廃棄物は、許可を受けた処理業者と契約を取り交わして適正に処分している。</t>
    <phoneticPr fontId="1"/>
  </si>
  <si>
    <t>発生した食品廃棄物は、食品リサイクル業者へ依頼するなどで適切に処理している。</t>
    <rPh sb="28" eb="30">
      <t>テキセツ</t>
    </rPh>
    <rPh sb="31" eb="33">
      <t>ショリ</t>
    </rPh>
    <phoneticPr fontId="1"/>
  </si>
  <si>
    <t>基準適合を証明する納品書や仕入台帳等の写しを提出</t>
    <rPh sb="0" eb="2">
      <t>キジュン</t>
    </rPh>
    <rPh sb="2" eb="4">
      <t>テキゴウ</t>
    </rPh>
    <rPh sb="5" eb="7">
      <t>ショウメイ</t>
    </rPh>
    <phoneticPr fontId="1"/>
  </si>
  <si>
    <t>基準適合を証明する認定証、納品書や仕入台帳等の写しを提出</t>
    <rPh sb="0" eb="2">
      <t>キジュン</t>
    </rPh>
    <rPh sb="2" eb="4">
      <t>テキゴウ</t>
    </rPh>
    <rPh sb="5" eb="7">
      <t>ショウメイ</t>
    </rPh>
    <phoneticPr fontId="1"/>
  </si>
  <si>
    <t>基準適合を証明する納品書や仕入台帳等の写しや写真を提出</t>
    <rPh sb="0" eb="2">
      <t>キジュン</t>
    </rPh>
    <rPh sb="2" eb="4">
      <t>テキゴウ</t>
    </rPh>
    <rPh sb="5" eb="7">
      <t>ショウメイ</t>
    </rPh>
    <rPh sb="19" eb="20">
      <t>ウツ</t>
    </rPh>
    <rPh sb="22" eb="24">
      <t>シャシン</t>
    </rPh>
    <phoneticPr fontId="1"/>
  </si>
  <si>
    <t>契約書の写し等を提出</t>
    <rPh sb="0" eb="3">
      <t>ケイヤクショ</t>
    </rPh>
    <rPh sb="4" eb="5">
      <t>ウツ</t>
    </rPh>
    <rPh sb="6" eb="7">
      <t>ナド</t>
    </rPh>
    <rPh sb="8" eb="10">
      <t>テイシュツ</t>
    </rPh>
    <phoneticPr fontId="1"/>
  </si>
  <si>
    <t>食リ法の定期報告書の写し又は産廃業者との契約書の写し等を提出</t>
    <rPh sb="0" eb="1">
      <t>ショク</t>
    </rPh>
    <rPh sb="2" eb="3">
      <t>ホウ</t>
    </rPh>
    <rPh sb="4" eb="6">
      <t>テイキ</t>
    </rPh>
    <rPh sb="6" eb="9">
      <t>ホウコクショ</t>
    </rPh>
    <rPh sb="10" eb="11">
      <t>ウツ</t>
    </rPh>
    <rPh sb="12" eb="13">
      <t>マタ</t>
    </rPh>
    <rPh sb="14" eb="18">
      <t>サンパイギョウシャ</t>
    </rPh>
    <rPh sb="20" eb="23">
      <t>ケイヤクショ</t>
    </rPh>
    <rPh sb="24" eb="25">
      <t>ウツ</t>
    </rPh>
    <rPh sb="26" eb="27">
      <t>トウ</t>
    </rPh>
    <rPh sb="28" eb="30">
      <t>テイシュツ</t>
    </rPh>
    <phoneticPr fontId="1"/>
  </si>
  <si>
    <t>現地写真、マニュアル類の資料を提出</t>
    <rPh sb="0" eb="2">
      <t>ゲンチ</t>
    </rPh>
    <rPh sb="2" eb="4">
      <t>シャシン</t>
    </rPh>
    <rPh sb="10" eb="11">
      <t>ルイ</t>
    </rPh>
    <rPh sb="12" eb="14">
      <t>シリョウ</t>
    </rPh>
    <rPh sb="15" eb="17">
      <t>テイシュツ</t>
    </rPh>
    <phoneticPr fontId="1"/>
  </si>
  <si>
    <t>定期点検記録簿等の写し(代表1点)を提出</t>
    <phoneticPr fontId="1"/>
  </si>
  <si>
    <t>掲示物又は掲示状況の写真等を提出</t>
    <rPh sb="3" eb="4">
      <t>マタ</t>
    </rPh>
    <rPh sb="5" eb="9">
      <t>ケイジジョウキョウ</t>
    </rPh>
    <rPh sb="10" eb="12">
      <t>シャシン</t>
    </rPh>
    <phoneticPr fontId="1"/>
  </si>
  <si>
    <t>設置状況の写真及び節水型とわかるカタログや取扱説明書等を提出</t>
    <rPh sb="0" eb="2">
      <t>セッチ</t>
    </rPh>
    <rPh sb="2" eb="4">
      <t>ジョウキョウ</t>
    </rPh>
    <rPh sb="5" eb="7">
      <t>シャシン</t>
    </rPh>
    <rPh sb="7" eb="8">
      <t>オヨ</t>
    </rPh>
    <rPh sb="9" eb="11">
      <t>セッスイ</t>
    </rPh>
    <rPh sb="11" eb="12">
      <t>ガタ</t>
    </rPh>
    <rPh sb="21" eb="23">
      <t>トリアツカイ</t>
    </rPh>
    <rPh sb="23" eb="26">
      <t>セツメイショ</t>
    </rPh>
    <rPh sb="26" eb="27">
      <t>トウ</t>
    </rPh>
    <rPh sb="28" eb="30">
      <t>テイシュツ</t>
    </rPh>
    <phoneticPr fontId="1"/>
  </si>
  <si>
    <t>省エネ法定期報告書の写し(又はそれに準じる評価結果及び目標・計画を示す資料)を提出</t>
    <rPh sb="0" eb="1">
      <t>ショウ</t>
    </rPh>
    <rPh sb="3" eb="4">
      <t>ホウ</t>
    </rPh>
    <rPh sb="4" eb="6">
      <t>テイキ</t>
    </rPh>
    <rPh sb="6" eb="9">
      <t>ホウコクショ</t>
    </rPh>
    <rPh sb="10" eb="11">
      <t>ウツ</t>
    </rPh>
    <rPh sb="13" eb="14">
      <t>マタ</t>
    </rPh>
    <rPh sb="18" eb="19">
      <t>ジュン</t>
    </rPh>
    <rPh sb="21" eb="23">
      <t>ヒョウカ</t>
    </rPh>
    <rPh sb="23" eb="25">
      <t>ケッカ</t>
    </rPh>
    <rPh sb="25" eb="26">
      <t>オヨ</t>
    </rPh>
    <rPh sb="27" eb="29">
      <t>モクヒョウ</t>
    </rPh>
    <rPh sb="30" eb="32">
      <t>ケイカク</t>
    </rPh>
    <rPh sb="33" eb="34">
      <t>シメ</t>
    </rPh>
    <rPh sb="35" eb="37">
      <t>シリョウ</t>
    </rPh>
    <rPh sb="39" eb="41">
      <t>テイシュツ</t>
    </rPh>
    <phoneticPr fontId="1"/>
  </si>
  <si>
    <t>現物写真及び仕様書や認定証等の写しを提出</t>
    <rPh sb="6" eb="8">
      <t>シヨウ</t>
    </rPh>
    <rPh sb="8" eb="9">
      <t>ショ</t>
    </rPh>
    <rPh sb="10" eb="13">
      <t>ニンテイショウ</t>
    </rPh>
    <rPh sb="13" eb="14">
      <t>トウ</t>
    </rPh>
    <rPh sb="15" eb="16">
      <t>ウツ</t>
    </rPh>
    <rPh sb="18" eb="20">
      <t>テイシュツ</t>
    </rPh>
    <phoneticPr fontId="1"/>
  </si>
  <si>
    <t>環境報告書の該当ページ、ウェブページ等の写しを提出</t>
    <rPh sb="0" eb="2">
      <t>カンキョウ</t>
    </rPh>
    <rPh sb="2" eb="5">
      <t>ホウコクショ</t>
    </rPh>
    <rPh sb="6" eb="8">
      <t>ガイトウ</t>
    </rPh>
    <rPh sb="18" eb="19">
      <t>トウ</t>
    </rPh>
    <rPh sb="20" eb="21">
      <t>ウツ</t>
    </rPh>
    <rPh sb="23" eb="25">
      <t>テイシュツ</t>
    </rPh>
    <phoneticPr fontId="1"/>
  </si>
  <si>
    <t>教育・訓練の年間計画、実施結果等の記録を提出</t>
    <rPh sb="0" eb="2">
      <t>キョウイク</t>
    </rPh>
    <rPh sb="3" eb="5">
      <t>クンレン</t>
    </rPh>
    <rPh sb="6" eb="8">
      <t>ネンカン</t>
    </rPh>
    <rPh sb="8" eb="10">
      <t>ケイカク</t>
    </rPh>
    <rPh sb="11" eb="13">
      <t>ジッシ</t>
    </rPh>
    <rPh sb="13" eb="15">
      <t>ケッカ</t>
    </rPh>
    <rPh sb="15" eb="16">
      <t>トウ</t>
    </rPh>
    <rPh sb="17" eb="19">
      <t>キロク</t>
    </rPh>
    <rPh sb="20" eb="22">
      <t>テイシュツ</t>
    </rPh>
    <phoneticPr fontId="1"/>
  </si>
  <si>
    <t>優先購入を規定した文書、または調達実績リスト等を提出</t>
    <rPh sb="0" eb="2">
      <t>ユウセン</t>
    </rPh>
    <rPh sb="2" eb="4">
      <t>コウニュウ</t>
    </rPh>
    <rPh sb="5" eb="7">
      <t>キテイ</t>
    </rPh>
    <rPh sb="9" eb="11">
      <t>ブンショ</t>
    </rPh>
    <rPh sb="15" eb="17">
      <t>チョウタツ</t>
    </rPh>
    <rPh sb="17" eb="19">
      <t>ジッセキ</t>
    </rPh>
    <rPh sb="22" eb="23">
      <t>トウ</t>
    </rPh>
    <rPh sb="24" eb="26">
      <t>テイシュツ</t>
    </rPh>
    <phoneticPr fontId="1"/>
  </si>
  <si>
    <t>業者との契約書の写しを提出</t>
    <rPh sb="0" eb="2">
      <t>ギョウシャ</t>
    </rPh>
    <rPh sb="4" eb="7">
      <t>ケイヤクショ</t>
    </rPh>
    <rPh sb="8" eb="9">
      <t>ウツ</t>
    </rPh>
    <rPh sb="11" eb="13">
      <t>テイシュツ</t>
    </rPh>
    <phoneticPr fontId="1"/>
  </si>
  <si>
    <t>第三者が発行する認定証の写し等を提出</t>
    <phoneticPr fontId="1"/>
  </si>
  <si>
    <t>算定結果を示す資料や説明文書を提出</t>
    <rPh sb="0" eb="4">
      <t>サンテイケッカ</t>
    </rPh>
    <rPh sb="5" eb="6">
      <t>シメ</t>
    </rPh>
    <rPh sb="7" eb="9">
      <t>シリョウ</t>
    </rPh>
    <rPh sb="10" eb="14">
      <t>セツメイブンショ</t>
    </rPh>
    <rPh sb="15" eb="17">
      <t>テイシュツ</t>
    </rPh>
    <phoneticPr fontId="1"/>
  </si>
  <si>
    <t>現物写真等の利用状況が分かる資料を提出</t>
    <rPh sb="4" eb="5">
      <t>トウ</t>
    </rPh>
    <rPh sb="6" eb="8">
      <t>リヨウ</t>
    </rPh>
    <rPh sb="8" eb="10">
      <t>ジョウキョウ</t>
    </rPh>
    <rPh sb="11" eb="12">
      <t>ワ</t>
    </rPh>
    <rPh sb="14" eb="16">
      <t>シリョウ</t>
    </rPh>
    <rPh sb="17" eb="19">
      <t>テイシュツ</t>
    </rPh>
    <phoneticPr fontId="1"/>
  </si>
  <si>
    <t>設置状況の現地写真等を提出</t>
    <rPh sb="0" eb="2">
      <t>セッチ</t>
    </rPh>
    <rPh sb="2" eb="4">
      <t>ジョウキョウ</t>
    </rPh>
    <rPh sb="5" eb="7">
      <t>ゲンチ</t>
    </rPh>
    <rPh sb="7" eb="9">
      <t>シャシン</t>
    </rPh>
    <rPh sb="9" eb="10">
      <t>トウ</t>
    </rPh>
    <rPh sb="11" eb="13">
      <t>テイシュツ</t>
    </rPh>
    <phoneticPr fontId="1"/>
  </si>
  <si>
    <t>提供状況の現地写真等を提出</t>
    <rPh sb="0" eb="2">
      <t>テイキョウ</t>
    </rPh>
    <rPh sb="2" eb="4">
      <t>ジョウキョウ</t>
    </rPh>
    <rPh sb="5" eb="7">
      <t>ゲンチ</t>
    </rPh>
    <rPh sb="7" eb="9">
      <t>シャシン</t>
    </rPh>
    <rPh sb="9" eb="10">
      <t>トウ</t>
    </rPh>
    <rPh sb="11" eb="13">
      <t>テイシュツ</t>
    </rPh>
    <phoneticPr fontId="1"/>
  </si>
  <si>
    <t>環境美化活動の年間計画、実施結果等の記録を提出</t>
    <phoneticPr fontId="1"/>
  </si>
  <si>
    <t>禁煙に関する規定類の写し等を提出</t>
    <rPh sb="0" eb="2">
      <t>キンエン</t>
    </rPh>
    <rPh sb="3" eb="4">
      <t>カン</t>
    </rPh>
    <rPh sb="6" eb="8">
      <t>キテイ</t>
    </rPh>
    <rPh sb="8" eb="9">
      <t>ルイ</t>
    </rPh>
    <rPh sb="10" eb="11">
      <t>ウツ</t>
    </rPh>
    <rPh sb="12" eb="13">
      <t>ナド</t>
    </rPh>
    <rPh sb="14" eb="16">
      <t>テイシュツ</t>
    </rPh>
    <phoneticPr fontId="1"/>
  </si>
  <si>
    <t>メニューなどの該当箇所写しを提出</t>
    <rPh sb="7" eb="9">
      <t>ガイトウ</t>
    </rPh>
    <rPh sb="9" eb="11">
      <t>カショ</t>
    </rPh>
    <rPh sb="11" eb="12">
      <t>ウツ</t>
    </rPh>
    <rPh sb="14" eb="16">
      <t>テイシュツ</t>
    </rPh>
    <phoneticPr fontId="1"/>
  </si>
  <si>
    <t>自社単独ではなく、他社との協力体制のもとに調達や配送の共同化を行っている。</t>
    <phoneticPr fontId="1"/>
  </si>
  <si>
    <r>
      <t>さらに、過去5年度間の原単位評価において、年平均1%以上の低減を達成している。(5年度間平均原単位変化が99%未満)</t>
    </r>
    <r>
      <rPr>
        <vertAlign val="superscript"/>
        <sz val="10"/>
        <color theme="1"/>
        <rFont val="BIZ UDPゴシック"/>
        <family val="3"/>
        <charset val="128"/>
      </rPr>
      <t>※4</t>
    </r>
    <rPh sb="55" eb="57">
      <t>ミマン</t>
    </rPh>
    <phoneticPr fontId="1"/>
  </si>
  <si>
    <t>※4 5年度間平均原単位変化は、直近過去5年度間のエネルギー消費原単位の対前年度比をそれぞれ乗じた値の4乗根で算出します。</t>
    <phoneticPr fontId="1"/>
  </si>
  <si>
    <t>別紙</t>
    <rPh sb="0" eb="2">
      <t>ベッシ</t>
    </rPh>
    <phoneticPr fontId="1"/>
  </si>
  <si>
    <t>さらに、食品リサイクル手法のうち、飼料化を優先して行っている。（発生した食品廃棄物量の半数以上を飼料化している）</t>
    <rPh sb="11" eb="13">
      <t>シュホウ</t>
    </rPh>
    <rPh sb="17" eb="20">
      <t>シリョウカ</t>
    </rPh>
    <rPh sb="21" eb="23">
      <t>ユウセン</t>
    </rPh>
    <rPh sb="25" eb="26">
      <t>オコナ</t>
    </rPh>
    <phoneticPr fontId="1"/>
  </si>
  <si>
    <t>4-1. 必須項目</t>
    <rPh sb="5" eb="9">
      <t>ヒッスコウモク</t>
    </rPh>
    <phoneticPr fontId="1"/>
  </si>
  <si>
    <t>　エコマーク商品類型No.514「空港ラウンジVersion1」付属証明書</t>
    <rPh sb="17" eb="19">
      <t>クウコウ</t>
    </rPh>
    <phoneticPr fontId="1"/>
  </si>
  <si>
    <t>4-2. 選択項目</t>
    <rPh sb="5" eb="9">
      <t>センタクコウモク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</si>
</sst>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quot;点&quot;"/>
    <numFmt numFmtId="177" formatCode="0_ &quot;ポイント&quot;"/>
    <numFmt numFmtId="178" formatCode="&quot;(&quot;General\ &quot;ポイント)&quot;"/>
    <numFmt numFmtId="179" formatCode="[$-F800]dddd\,\ mmmm\ dd\,\ yyyy"/>
  </numFmts>
  <fonts count="47">
    <font>
      <sz val="11"/>
      <color theme="1"/>
      <name val="ＭＳ Ｐゴシック"/>
      <family val="2"/>
      <charset val="128"/>
      <scheme val="minor"/>
    </font>
    <font>
      <sz val="6"/>
      <name val="ＭＳ Ｐゴシック"/>
      <family val="2"/>
      <charset val="128"/>
      <scheme val="minor"/>
    </font>
    <font>
      <sz val="9"/>
      <color rgb="FF000000"/>
      <name val="MS UI Gothic"/>
      <family val="3"/>
      <charset val="128"/>
    </font>
    <font>
      <sz val="11"/>
      <name val="ＭＳ Ｐゴシック"/>
      <family val="3"/>
      <charset val="128"/>
    </font>
    <font>
      <u/>
      <sz val="11"/>
      <color theme="10"/>
      <name val="ＭＳ Ｐゴシック"/>
      <family val="2"/>
      <charset val="128"/>
      <scheme val="minor"/>
    </font>
    <font>
      <sz val="9"/>
      <color rgb="FF000000"/>
      <name val="Meiryo UI"/>
      <family val="3"/>
      <charset val="128"/>
    </font>
    <font>
      <sz val="10"/>
      <color theme="1"/>
      <name val="BIZ UDPゴシック"/>
      <family val="3"/>
      <charset val="128"/>
    </font>
    <font>
      <b/>
      <sz val="10"/>
      <color theme="1"/>
      <name val="BIZ UDPゴシック"/>
      <family val="3"/>
      <charset val="128"/>
    </font>
    <font>
      <sz val="10"/>
      <name val="BIZ UDPゴシック"/>
      <family val="3"/>
      <charset val="128"/>
    </font>
    <font>
      <sz val="11"/>
      <name val="BIZ UDPゴシック"/>
      <family val="3"/>
      <charset val="128"/>
    </font>
    <font>
      <sz val="14"/>
      <color theme="1"/>
      <name val="BIZ UDPゴシック"/>
      <family val="3"/>
      <charset val="128"/>
    </font>
    <font>
      <sz val="11"/>
      <color theme="1"/>
      <name val="BIZ UDPゴシック"/>
      <family val="3"/>
      <charset val="128"/>
    </font>
    <font>
      <sz val="10.5"/>
      <color theme="1"/>
      <name val="BIZ UDPゴシック"/>
      <family val="3"/>
      <charset val="128"/>
    </font>
    <font>
      <b/>
      <sz val="12"/>
      <color theme="1"/>
      <name val="BIZ UDPゴシック"/>
      <family val="3"/>
      <charset val="128"/>
    </font>
    <font>
      <sz val="8"/>
      <color theme="1"/>
      <name val="BIZ UDPゴシック"/>
      <family val="3"/>
      <charset val="128"/>
    </font>
    <font>
      <b/>
      <sz val="12"/>
      <name val="BIZ UDPゴシック"/>
      <family val="3"/>
      <charset val="128"/>
    </font>
    <font>
      <u/>
      <sz val="11"/>
      <name val="BIZ UDPゴシック"/>
      <family val="3"/>
      <charset val="128"/>
    </font>
    <font>
      <sz val="10.5"/>
      <color rgb="FFFF0000"/>
      <name val="BIZ UDPゴシック"/>
      <family val="3"/>
      <charset val="128"/>
    </font>
    <font>
      <b/>
      <sz val="10"/>
      <color rgb="FFFF0000"/>
      <name val="BIZ UDPゴシック"/>
      <family val="3"/>
      <charset val="128"/>
    </font>
    <font>
      <b/>
      <sz val="11"/>
      <color rgb="FFFF0000"/>
      <name val="BIZ UDPゴシック"/>
      <family val="3"/>
      <charset val="128"/>
    </font>
    <font>
      <sz val="11"/>
      <color rgb="FFFF0000"/>
      <name val="BIZ UDPゴシック"/>
      <family val="3"/>
      <charset val="128"/>
    </font>
    <font>
      <sz val="9"/>
      <color theme="1"/>
      <name val="BIZ UDPゴシック"/>
      <family val="3"/>
      <charset val="128"/>
    </font>
    <font>
      <sz val="12"/>
      <color theme="1"/>
      <name val="BIZ UDPゴシック"/>
      <family val="3"/>
      <charset val="128"/>
    </font>
    <font>
      <sz val="10"/>
      <color rgb="FFFF0000"/>
      <name val="BIZ UDPゴシック"/>
      <family val="3"/>
      <charset val="128"/>
    </font>
    <font>
      <u/>
      <sz val="11"/>
      <color theme="10"/>
      <name val="BIZ UDPゴシック"/>
      <family val="3"/>
      <charset val="128"/>
    </font>
    <font>
      <b/>
      <sz val="11"/>
      <color theme="1"/>
      <name val="BIZ UDPゴシック"/>
      <family val="3"/>
      <charset val="128"/>
    </font>
    <font>
      <sz val="11"/>
      <color rgb="FF0070C0"/>
      <name val="BIZ UDPゴシック"/>
      <family val="3"/>
      <charset val="128"/>
    </font>
    <font>
      <sz val="11"/>
      <color theme="0" tint="-0.34998626667073579"/>
      <name val="BIZ UDPゴシック"/>
      <family val="3"/>
      <charset val="128"/>
    </font>
    <font>
      <sz val="10"/>
      <color theme="0" tint="-0.34998626667073579"/>
      <name val="BIZ UDPゴシック"/>
      <family val="3"/>
      <charset val="128"/>
    </font>
    <font>
      <u/>
      <sz val="11"/>
      <color theme="0" tint="-0.34998626667073579"/>
      <name val="BIZ UDPゴシック"/>
      <family val="3"/>
      <charset val="128"/>
    </font>
    <font>
      <sz val="10"/>
      <color rgb="FF0070C0"/>
      <name val="BIZ UDPゴシック"/>
      <family val="3"/>
      <charset val="128"/>
    </font>
    <font>
      <b/>
      <sz val="11"/>
      <color rgb="FF3333FF"/>
      <name val="BIZ UDPゴシック"/>
      <family val="3"/>
      <charset val="128"/>
    </font>
    <font>
      <b/>
      <sz val="10"/>
      <color rgb="FF3333FF"/>
      <name val="BIZ UDPゴシック"/>
      <family val="3"/>
      <charset val="128"/>
    </font>
    <font>
      <b/>
      <sz val="10"/>
      <color rgb="FF0070C0"/>
      <name val="BIZ UDPゴシック"/>
      <family val="3"/>
      <charset val="128"/>
    </font>
    <font>
      <b/>
      <sz val="10"/>
      <color theme="0" tint="-0.34998626667073579"/>
      <name val="BIZ UDPゴシック"/>
      <family val="3"/>
      <charset val="128"/>
    </font>
    <font>
      <b/>
      <sz val="11"/>
      <color theme="0" tint="-0.34998626667073579"/>
      <name val="BIZ UDPゴシック"/>
      <family val="3"/>
      <charset val="128"/>
    </font>
    <font>
      <b/>
      <sz val="10"/>
      <name val="BIZ UDPゴシック"/>
      <family val="3"/>
      <charset val="128"/>
    </font>
    <font>
      <b/>
      <sz val="10"/>
      <color rgb="FF0000FF"/>
      <name val="BIZ UDPゴシック"/>
      <family val="3"/>
      <charset val="128"/>
    </font>
    <font>
      <sz val="10"/>
      <color rgb="FF3333FF"/>
      <name val="BIZ UDPゴシック"/>
      <family val="3"/>
      <charset val="128"/>
    </font>
    <font>
      <vertAlign val="superscript"/>
      <sz val="10"/>
      <color theme="1"/>
      <name val="BIZ UDPゴシック"/>
      <family val="3"/>
      <charset val="128"/>
    </font>
    <font>
      <vertAlign val="superscript"/>
      <sz val="10"/>
      <color rgb="FFFF0000"/>
      <name val="BIZ UDPゴシック"/>
      <family val="3"/>
      <charset val="128"/>
    </font>
    <font>
      <sz val="10"/>
      <color theme="0"/>
      <name val="BIZ UDPゴシック"/>
      <family val="3"/>
      <charset val="128"/>
    </font>
    <font>
      <sz val="9"/>
      <color rgb="FFFF0000"/>
      <name val="BIZ UDPゴシック"/>
      <family val="3"/>
      <charset val="128"/>
    </font>
    <font>
      <vertAlign val="superscript"/>
      <sz val="9"/>
      <color theme="1"/>
      <name val="BIZ UDPゴシック"/>
      <family val="3"/>
      <charset val="128"/>
    </font>
    <font>
      <b/>
      <sz val="11"/>
      <color theme="0"/>
      <name val="BIZ UDPゴシック"/>
      <family val="3"/>
      <charset val="128"/>
    </font>
    <font>
      <sz val="11"/>
      <color theme="0"/>
      <name val="BIZ UDPゴシック"/>
      <family val="3"/>
      <charset val="128"/>
    </font>
    <font>
      <u/>
      <sz val="10"/>
      <color theme="10"/>
      <name val="BIZ UDP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s>
  <borders count="6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alignment vertical="center"/>
    </xf>
    <xf numFmtId="0" fontId="3" fillId="0" borderId="0"/>
    <xf numFmtId="0" fontId="4" fillId="0" borderId="0" applyNumberFormat="0" applyFill="0" applyBorder="0" applyAlignment="0" applyProtection="0">
      <alignment vertical="center"/>
    </xf>
  </cellStyleXfs>
  <cellXfs count="375">
    <xf numFmtId="0" fontId="0" fillId="0" borderId="0" xfId="0">
      <alignment vertical="center"/>
    </xf>
    <xf numFmtId="0" fontId="6" fillId="2" borderId="0" xfId="0" applyFont="1" applyFill="1" applyAlignment="1" applyProtection="1">
      <alignment vertical="top"/>
      <protection locked="0"/>
    </xf>
    <xf numFmtId="0" fontId="6" fillId="2" borderId="0" xfId="0" applyFont="1" applyFill="1" applyAlignment="1">
      <alignment vertical="top"/>
    </xf>
    <xf numFmtId="0" fontId="7" fillId="2" borderId="0" xfId="0" applyFont="1" applyFill="1" applyAlignment="1">
      <alignment horizontal="center" vertical="center"/>
    </xf>
    <xf numFmtId="0" fontId="8" fillId="2" borderId="0" xfId="0" applyFont="1" applyFill="1" applyAlignment="1">
      <alignment horizontal="center" vertical="center"/>
    </xf>
    <xf numFmtId="0" fontId="9" fillId="0" borderId="0" xfId="0" applyFont="1">
      <alignment vertical="center"/>
    </xf>
    <xf numFmtId="0" fontId="8" fillId="2" borderId="0" xfId="0" applyFont="1" applyFill="1" applyAlignment="1">
      <alignment vertical="top"/>
    </xf>
    <xf numFmtId="0" fontId="9" fillId="2" borderId="0" xfId="0" applyFont="1" applyFill="1">
      <alignment vertical="center"/>
    </xf>
    <xf numFmtId="0" fontId="11" fillId="2" borderId="0" xfId="0" applyFont="1" applyFill="1">
      <alignment vertical="center"/>
    </xf>
    <xf numFmtId="0" fontId="9" fillId="2" borderId="0" xfId="0" applyFont="1" applyFill="1" applyAlignment="1"/>
    <xf numFmtId="0" fontId="11" fillId="2" borderId="0" xfId="0" applyFont="1" applyFill="1" applyAlignment="1"/>
    <xf numFmtId="0" fontId="6" fillId="2" borderId="0" xfId="0" applyFont="1" applyFill="1" applyAlignment="1">
      <alignment vertical="center" wrapText="1"/>
    </xf>
    <xf numFmtId="0" fontId="6" fillId="2" borderId="0" xfId="0" applyFont="1" applyFill="1" applyAlignment="1">
      <alignment vertical="top" wrapText="1"/>
    </xf>
    <xf numFmtId="0" fontId="12" fillId="2" borderId="0" xfId="0" applyFont="1" applyFill="1" applyAlignment="1">
      <alignment horizontal="justify" vertical="center" wrapText="1"/>
    </xf>
    <xf numFmtId="0" fontId="12" fillId="2" borderId="0" xfId="0" applyFont="1" applyFill="1" applyAlignment="1">
      <alignment horizontal="justify" vertical="top" wrapText="1"/>
    </xf>
    <xf numFmtId="0" fontId="12" fillId="2" borderId="36" xfId="0" applyFont="1" applyFill="1" applyBorder="1" applyAlignment="1">
      <alignment horizontal="center" vertical="center" wrapText="1"/>
    </xf>
    <xf numFmtId="0" fontId="16" fillId="0" borderId="0" xfId="2" applyFont="1" applyProtection="1">
      <alignment vertical="center"/>
    </xf>
    <xf numFmtId="0" fontId="12" fillId="2" borderId="0" xfId="0" applyFont="1" applyFill="1" applyAlignment="1">
      <alignment horizontal="justify" vertical="center"/>
    </xf>
    <xf numFmtId="0" fontId="11" fillId="2" borderId="0" xfId="0" applyFont="1" applyFill="1" applyAlignment="1">
      <alignment vertical="top"/>
    </xf>
    <xf numFmtId="0" fontId="13" fillId="2" borderId="0" xfId="0" applyFont="1" applyFill="1" applyAlignment="1">
      <alignment vertical="top"/>
    </xf>
    <xf numFmtId="0" fontId="6" fillId="2" borderId="17" xfId="0" applyFont="1" applyFill="1" applyBorder="1">
      <alignment vertical="center"/>
    </xf>
    <xf numFmtId="0" fontId="6" fillId="2" borderId="18" xfId="0" applyFont="1" applyFill="1" applyBorder="1" applyAlignment="1">
      <alignment vertical="center" wrapText="1"/>
    </xf>
    <xf numFmtId="0" fontId="11" fillId="3" borderId="6" xfId="0" applyFont="1" applyFill="1" applyBorder="1">
      <alignment vertical="center"/>
    </xf>
    <xf numFmtId="0" fontId="11" fillId="3" borderId="23" xfId="0" applyFont="1" applyFill="1" applyBorder="1">
      <alignment vertical="center"/>
    </xf>
    <xf numFmtId="0" fontId="11" fillId="3" borderId="2" xfId="0" applyFont="1" applyFill="1" applyBorder="1">
      <alignment vertical="center"/>
    </xf>
    <xf numFmtId="0" fontId="6" fillId="2" borderId="16" xfId="0" applyFont="1" applyFill="1" applyBorder="1" applyAlignment="1">
      <alignment vertical="center" wrapText="1"/>
    </xf>
    <xf numFmtId="0" fontId="11" fillId="3" borderId="7" xfId="0" applyFont="1" applyFill="1" applyBorder="1">
      <alignment vertical="center"/>
    </xf>
    <xf numFmtId="0" fontId="11" fillId="3" borderId="3" xfId="0" applyFont="1" applyFill="1" applyBorder="1">
      <alignment vertical="center"/>
    </xf>
    <xf numFmtId="0" fontId="11" fillId="3" borderId="4" xfId="0" applyFont="1" applyFill="1" applyBorder="1">
      <alignment vertical="center"/>
    </xf>
    <xf numFmtId="0" fontId="8" fillId="2" borderId="0" xfId="0" applyFont="1" applyFill="1" applyAlignment="1">
      <alignment vertical="top" wrapText="1"/>
    </xf>
    <xf numFmtId="0" fontId="18" fillId="2" borderId="0" xfId="0" applyFont="1" applyFill="1">
      <alignment vertical="center"/>
    </xf>
    <xf numFmtId="0" fontId="19" fillId="2" borderId="0" xfId="0" applyFont="1" applyFill="1">
      <alignment vertical="center"/>
    </xf>
    <xf numFmtId="0" fontId="19" fillId="2" borderId="0" xfId="0" applyFont="1" applyFill="1" applyAlignment="1">
      <alignment horizontal="right" vertical="center"/>
    </xf>
    <xf numFmtId="0" fontId="20" fillId="2" borderId="0" xfId="0" applyFont="1" applyFill="1">
      <alignment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3" borderId="6" xfId="0" applyFont="1" applyFill="1" applyBorder="1" applyAlignment="1">
      <alignment horizontal="left" vertical="top" wrapText="1"/>
    </xf>
    <xf numFmtId="0" fontId="6" fillId="3" borderId="23" xfId="0" applyFont="1" applyFill="1" applyBorder="1" applyAlignment="1">
      <alignment horizontal="left" vertical="top" wrapText="1"/>
    </xf>
    <xf numFmtId="0" fontId="6" fillId="3" borderId="23" xfId="0" applyFont="1" applyFill="1" applyBorder="1" applyAlignment="1">
      <alignment horizontal="left" vertical="center" wrapText="1"/>
    </xf>
    <xf numFmtId="0" fontId="6" fillId="3" borderId="2" xfId="0" applyFont="1" applyFill="1" applyBorder="1" applyAlignment="1">
      <alignment vertical="top"/>
    </xf>
    <xf numFmtId="0" fontId="6" fillId="3" borderId="8" xfId="0" applyFont="1" applyFill="1" applyBorder="1" applyAlignment="1">
      <alignment horizontal="left" vertical="top" wrapText="1"/>
    </xf>
    <xf numFmtId="0" fontId="6" fillId="3" borderId="0" xfId="0" applyFont="1" applyFill="1" applyAlignment="1">
      <alignment horizontal="left" vertical="top" wrapText="1"/>
    </xf>
    <xf numFmtId="0" fontId="6" fillId="3" borderId="0" xfId="0" applyFont="1" applyFill="1" applyAlignment="1">
      <alignment horizontal="left" vertical="center" wrapText="1"/>
    </xf>
    <xf numFmtId="0" fontId="6" fillId="3" borderId="5" xfId="0" applyFont="1" applyFill="1" applyBorder="1" applyAlignment="1">
      <alignment vertical="top" wrapText="1"/>
    </xf>
    <xf numFmtId="0" fontId="6" fillId="3" borderId="7" xfId="0" applyFont="1" applyFill="1" applyBorder="1" applyAlignment="1">
      <alignment horizontal="left" vertical="top" wrapText="1"/>
    </xf>
    <xf numFmtId="0" fontId="6" fillId="3" borderId="4" xfId="0" applyFont="1" applyFill="1" applyBorder="1" applyAlignment="1">
      <alignment horizontal="right" vertical="center"/>
    </xf>
    <xf numFmtId="0" fontId="8" fillId="0" borderId="0" xfId="0" applyFont="1" applyProtection="1">
      <alignment vertical="center"/>
      <protection locked="0"/>
    </xf>
    <xf numFmtId="0" fontId="6" fillId="2" borderId="0" xfId="0" applyFont="1" applyFill="1" applyAlignment="1">
      <alignment horizontal="left" vertical="center"/>
    </xf>
    <xf numFmtId="0" fontId="11" fillId="2" borderId="24" xfId="0" applyFont="1" applyFill="1" applyBorder="1">
      <alignment vertical="center"/>
    </xf>
    <xf numFmtId="0" fontId="6" fillId="2" borderId="22" xfId="0" applyFont="1" applyFill="1" applyBorder="1" applyAlignment="1">
      <alignment vertical="top" wrapText="1"/>
    </xf>
    <xf numFmtId="0" fontId="6" fillId="2" borderId="0" xfId="0" applyFont="1" applyFill="1" applyAlignment="1">
      <alignment horizontal="right" vertical="center"/>
    </xf>
    <xf numFmtId="0" fontId="6" fillId="2" borderId="0" xfId="0" applyFont="1" applyFill="1">
      <alignment vertical="center"/>
    </xf>
    <xf numFmtId="179" fontId="6" fillId="2" borderId="0" xfId="0" applyNumberFormat="1" applyFont="1" applyFill="1" applyAlignment="1">
      <alignment vertical="center" wrapText="1"/>
    </xf>
    <xf numFmtId="0" fontId="23" fillId="2" borderId="0" xfId="0" applyFont="1" applyFill="1" applyAlignment="1">
      <alignment horizontal="left" vertical="center" indent="2"/>
    </xf>
    <xf numFmtId="0" fontId="14" fillId="2" borderId="0" xfId="0" applyFont="1" applyFill="1">
      <alignment vertical="center"/>
    </xf>
    <xf numFmtId="0" fontId="14" fillId="2" borderId="24" xfId="0" applyFont="1" applyFill="1" applyBorder="1">
      <alignment vertical="center"/>
    </xf>
    <xf numFmtId="0" fontId="6" fillId="2" borderId="20" xfId="0" applyFont="1" applyFill="1" applyBorder="1" applyAlignment="1">
      <alignment vertical="top"/>
    </xf>
    <xf numFmtId="0" fontId="6" fillId="2" borderId="21" xfId="0" applyFont="1" applyFill="1" applyBorder="1" applyAlignment="1">
      <alignment vertical="top"/>
    </xf>
    <xf numFmtId="0" fontId="6" fillId="2" borderId="16" xfId="0" applyFont="1" applyFill="1" applyBorder="1" applyAlignment="1">
      <alignment vertical="top"/>
    </xf>
    <xf numFmtId="0" fontId="7" fillId="2" borderId="16" xfId="0" applyFont="1" applyFill="1" applyBorder="1" applyAlignment="1">
      <alignment horizontal="center" vertical="center"/>
    </xf>
    <xf numFmtId="0" fontId="11" fillId="0" borderId="0" xfId="0" applyFont="1">
      <alignment vertical="center"/>
    </xf>
    <xf numFmtId="0" fontId="24" fillId="2" borderId="0" xfId="2" applyFont="1" applyFill="1" applyAlignment="1" applyProtection="1">
      <alignment horizontal="right" vertical="center"/>
      <protection locked="0"/>
    </xf>
    <xf numFmtId="0" fontId="11" fillId="2" borderId="49" xfId="0" applyFont="1" applyFill="1" applyBorder="1" applyAlignment="1" applyProtection="1">
      <alignment horizontal="center" vertical="top"/>
      <protection locked="0"/>
    </xf>
    <xf numFmtId="0" fontId="25" fillId="2" borderId="0" xfId="0" applyFont="1" applyFill="1" applyAlignment="1">
      <alignment horizontal="center" vertical="center"/>
    </xf>
    <xf numFmtId="0" fontId="9" fillId="2" borderId="0" xfId="0" applyFont="1" applyFill="1" applyAlignment="1">
      <alignment horizontal="right" vertical="center"/>
    </xf>
    <xf numFmtId="0" fontId="26" fillId="2" borderId="0" xfId="0" applyFont="1" applyFill="1" applyAlignment="1">
      <alignment horizontal="center" vertical="center"/>
    </xf>
    <xf numFmtId="0" fontId="9" fillId="2" borderId="0" xfId="0" applyFont="1" applyFill="1" applyAlignment="1">
      <alignment vertical="top"/>
    </xf>
    <xf numFmtId="0" fontId="27" fillId="2" borderId="0" xfId="0" applyFont="1" applyFill="1" applyAlignment="1">
      <alignment vertical="top"/>
    </xf>
    <xf numFmtId="0" fontId="11" fillId="2" borderId="0" xfId="0" applyFont="1" applyFill="1" applyAlignment="1">
      <alignment horizontal="center" vertical="center"/>
    </xf>
    <xf numFmtId="0" fontId="8" fillId="2" borderId="0" xfId="0" applyFont="1" applyFill="1" applyAlignment="1">
      <alignment horizontal="right" vertical="center"/>
    </xf>
    <xf numFmtId="0" fontId="7" fillId="2" borderId="0" xfId="0" applyFont="1" applyFill="1" applyAlignment="1">
      <alignment horizontal="left" vertical="top"/>
    </xf>
    <xf numFmtId="0" fontId="8" fillId="2" borderId="0" xfId="0" applyFont="1" applyFill="1">
      <alignment vertical="center"/>
    </xf>
    <xf numFmtId="0" fontId="23" fillId="2" borderId="0" xfId="0" applyFont="1" applyFill="1">
      <alignment vertical="center"/>
    </xf>
    <xf numFmtId="0" fontId="28" fillId="2" borderId="0" xfId="0" applyFont="1" applyFill="1" applyAlignment="1">
      <alignment vertical="top"/>
    </xf>
    <xf numFmtId="0" fontId="18" fillId="2" borderId="0" xfId="0" applyFont="1" applyFill="1" applyAlignment="1">
      <alignment horizontal="center" vertical="center"/>
    </xf>
    <xf numFmtId="0" fontId="29" fillId="2" borderId="0" xfId="2" applyFont="1" applyFill="1" applyAlignment="1" applyProtection="1">
      <alignment vertical="center"/>
    </xf>
    <xf numFmtId="0" fontId="11" fillId="4" borderId="49" xfId="0" applyFont="1" applyFill="1" applyBorder="1" applyAlignment="1">
      <alignment horizontal="center" vertical="center" wrapText="1"/>
    </xf>
    <xf numFmtId="0" fontId="11" fillId="4" borderId="60" xfId="0" applyFont="1" applyFill="1" applyBorder="1" applyAlignment="1">
      <alignment horizontal="center" vertical="center" wrapText="1"/>
    </xf>
    <xf numFmtId="0" fontId="11" fillId="4" borderId="49" xfId="0" applyFont="1" applyFill="1" applyBorder="1" applyAlignment="1">
      <alignment horizontal="center" vertical="center" shrinkToFit="1"/>
    </xf>
    <xf numFmtId="0" fontId="11" fillId="4" borderId="63" xfId="0" applyFont="1" applyFill="1" applyBorder="1" applyAlignment="1">
      <alignment horizontal="center" vertical="center" shrinkToFit="1"/>
    </xf>
    <xf numFmtId="0" fontId="30" fillId="2" borderId="0" xfId="0" applyFont="1" applyFill="1" applyAlignment="1">
      <alignment vertical="top"/>
    </xf>
    <xf numFmtId="0" fontId="11" fillId="2" borderId="49" xfId="0" quotePrefix="1" applyFont="1" applyFill="1" applyBorder="1" applyAlignment="1">
      <alignment horizontal="center" vertical="center" wrapText="1"/>
    </xf>
    <xf numFmtId="177" fontId="9" fillId="2" borderId="52" xfId="0" applyNumberFormat="1" applyFont="1" applyFill="1" applyBorder="1" applyAlignment="1">
      <alignment horizontal="center" vertical="center" wrapText="1"/>
    </xf>
    <xf numFmtId="0" fontId="9" fillId="2" borderId="49" xfId="0" applyFont="1" applyFill="1" applyBorder="1" applyAlignment="1">
      <alignment horizontal="center" vertical="center" wrapText="1"/>
    </xf>
    <xf numFmtId="0" fontId="11" fillId="2" borderId="49" xfId="0" applyFont="1" applyFill="1" applyBorder="1" applyAlignment="1">
      <alignment horizontal="center" vertical="center" wrapText="1"/>
    </xf>
    <xf numFmtId="0" fontId="25" fillId="2" borderId="49" xfId="0" applyFont="1" applyFill="1" applyBorder="1" applyAlignment="1">
      <alignment horizontal="center" vertical="center"/>
    </xf>
    <xf numFmtId="0" fontId="8" fillId="2" borderId="49" xfId="0" applyFont="1" applyFill="1" applyBorder="1" applyAlignment="1">
      <alignment vertical="center" wrapText="1"/>
    </xf>
    <xf numFmtId="0" fontId="8" fillId="2" borderId="0" xfId="0" applyFont="1" applyFill="1" applyAlignment="1">
      <alignment horizontal="left" vertical="center"/>
    </xf>
    <xf numFmtId="0" fontId="8" fillId="2" borderId="0" xfId="0" applyFont="1" applyFill="1" applyAlignment="1">
      <alignment vertical="center" wrapText="1"/>
    </xf>
    <xf numFmtId="0" fontId="11" fillId="2" borderId="49" xfId="0" applyFont="1" applyFill="1" applyBorder="1" applyAlignment="1">
      <alignment horizontal="center" vertical="center"/>
    </xf>
    <xf numFmtId="178" fontId="11" fillId="2" borderId="49" xfId="0" applyNumberFormat="1" applyFont="1" applyFill="1" applyBorder="1" applyAlignment="1">
      <alignment horizontal="center" vertical="center" wrapText="1"/>
    </xf>
    <xf numFmtId="0" fontId="31" fillId="2" borderId="49" xfId="0" applyFont="1" applyFill="1" applyBorder="1" applyAlignment="1">
      <alignment vertical="center" shrinkToFit="1"/>
    </xf>
    <xf numFmtId="0" fontId="27" fillId="2" borderId="49" xfId="0" applyFont="1" applyFill="1" applyBorder="1" applyAlignment="1">
      <alignment vertical="top"/>
    </xf>
    <xf numFmtId="0" fontId="32" fillId="2" borderId="0" xfId="0" applyFont="1" applyFill="1" applyAlignment="1">
      <alignment vertical="center" shrinkToFit="1"/>
    </xf>
    <xf numFmtId="0" fontId="33" fillId="2" borderId="0" xfId="0" applyFont="1" applyFill="1" applyAlignment="1">
      <alignment horizontal="center" vertical="center"/>
    </xf>
    <xf numFmtId="0" fontId="23" fillId="2" borderId="0" xfId="0" applyFont="1" applyFill="1" applyAlignment="1">
      <alignment vertical="center" wrapText="1"/>
    </xf>
    <xf numFmtId="0" fontId="23" fillId="2" borderId="0" xfId="0" applyFont="1" applyFill="1" applyAlignment="1">
      <alignment horizontal="right" vertical="top"/>
    </xf>
    <xf numFmtId="0" fontId="34" fillId="2" borderId="0" xfId="0" applyFont="1" applyFill="1" applyAlignment="1">
      <alignment horizontal="center" vertical="center"/>
    </xf>
    <xf numFmtId="0" fontId="11" fillId="2" borderId="0" xfId="0" applyFont="1" applyFill="1" applyAlignment="1">
      <alignment horizontal="left" vertical="top" wrapText="1"/>
    </xf>
    <xf numFmtId="0" fontId="30" fillId="2" borderId="0" xfId="0" applyFont="1" applyFill="1">
      <alignment vertical="center"/>
    </xf>
    <xf numFmtId="0" fontId="27" fillId="2" borderId="0" xfId="0" applyFont="1" applyFill="1" applyAlignment="1">
      <alignment horizontal="center" vertical="center"/>
    </xf>
    <xf numFmtId="0" fontId="6" fillId="2" borderId="0" xfId="0" applyFont="1" applyFill="1" applyAlignment="1">
      <alignment horizontal="right" vertical="top"/>
    </xf>
    <xf numFmtId="0" fontId="25" fillId="2" borderId="0" xfId="0" applyFont="1" applyFill="1" applyAlignment="1">
      <alignment vertical="top" wrapText="1"/>
    </xf>
    <xf numFmtId="0" fontId="25" fillId="2" borderId="0" xfId="0" applyFont="1" applyFill="1" applyAlignment="1">
      <alignment horizontal="center" vertical="center" wrapText="1"/>
    </xf>
    <xf numFmtId="0" fontId="35" fillId="2" borderId="0" xfId="0" applyFont="1" applyFill="1" applyAlignment="1">
      <alignment horizontal="center" vertical="center" wrapText="1"/>
    </xf>
    <xf numFmtId="0" fontId="36" fillId="2" borderId="0" xfId="0" applyFont="1" applyFill="1" applyAlignment="1">
      <alignment vertical="top"/>
    </xf>
    <xf numFmtId="0" fontId="34" fillId="2" borderId="0" xfId="0" applyFont="1" applyFill="1" applyAlignment="1">
      <alignment vertical="top"/>
    </xf>
    <xf numFmtId="0" fontId="7" fillId="2" borderId="0" xfId="0" applyFont="1" applyFill="1" applyAlignment="1">
      <alignment vertical="top"/>
    </xf>
    <xf numFmtId="0" fontId="11" fillId="2" borderId="0" xfId="0" applyFont="1" applyFill="1" applyAlignment="1">
      <alignment vertical="top" wrapText="1"/>
    </xf>
    <xf numFmtId="0" fontId="27" fillId="2" borderId="0" xfId="0" applyFont="1" applyFill="1" applyAlignment="1">
      <alignment horizontal="center" vertical="center" wrapText="1"/>
    </xf>
    <xf numFmtId="0" fontId="27" fillId="2" borderId="0" xfId="0" applyFont="1" applyFill="1">
      <alignment vertical="center"/>
    </xf>
    <xf numFmtId="0" fontId="23" fillId="2" borderId="0" xfId="0" applyFont="1" applyFill="1" applyAlignment="1">
      <alignment vertical="top"/>
    </xf>
    <xf numFmtId="0" fontId="24" fillId="2" borderId="0" xfId="2" applyFont="1" applyFill="1" applyAlignment="1" applyProtection="1">
      <alignment horizontal="right" vertical="center"/>
    </xf>
    <xf numFmtId="0" fontId="28" fillId="2" borderId="0" xfId="0" applyFont="1" applyFill="1" applyAlignment="1">
      <alignment horizontal="center" vertical="center"/>
    </xf>
    <xf numFmtId="0" fontId="13" fillId="2" borderId="0" xfId="0" applyFont="1" applyFill="1" applyAlignment="1" applyProtection="1">
      <alignment vertical="top"/>
      <protection locked="0"/>
    </xf>
    <xf numFmtId="0" fontId="32" fillId="2" borderId="0" xfId="0" applyFont="1" applyFill="1" applyAlignment="1">
      <alignment horizontal="center" vertical="center" wrapText="1"/>
    </xf>
    <xf numFmtId="177" fontId="37" fillId="2" borderId="0" xfId="0" applyNumberFormat="1" applyFont="1" applyFill="1" applyAlignment="1">
      <alignment horizontal="center" vertical="center" shrinkToFit="1"/>
    </xf>
    <xf numFmtId="0" fontId="32" fillId="2" borderId="0" xfId="0" applyFont="1" applyFill="1" applyAlignment="1">
      <alignment horizontal="left" vertical="center"/>
    </xf>
    <xf numFmtId="0" fontId="38" fillId="2" borderId="0" xfId="0" applyFont="1" applyFill="1" applyAlignment="1">
      <alignment horizontal="left" vertical="center"/>
    </xf>
    <xf numFmtId="0" fontId="6" fillId="2" borderId="17"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8" fillId="2" borderId="22" xfId="0" applyFont="1" applyFill="1" applyBorder="1" applyAlignment="1">
      <alignment horizontal="left" vertical="center"/>
    </xf>
    <xf numFmtId="176" fontId="8" fillId="2" borderId="0" xfId="0" applyNumberFormat="1" applyFont="1" applyFill="1" applyAlignment="1">
      <alignment horizontal="left" vertical="center"/>
    </xf>
    <xf numFmtId="0" fontId="6" fillId="2" borderId="9" xfId="0" applyFont="1" applyFill="1" applyBorder="1" applyAlignment="1">
      <alignment horizontal="center" vertical="center" wrapText="1"/>
    </xf>
    <xf numFmtId="0" fontId="6" fillId="2" borderId="10" xfId="0" quotePrefix="1" applyFont="1" applyFill="1" applyBorder="1" applyAlignment="1">
      <alignment horizontal="center" vertical="center" wrapText="1"/>
    </xf>
    <xf numFmtId="0" fontId="6" fillId="2" borderId="17" xfId="0" applyFont="1" applyFill="1" applyBorder="1" applyAlignment="1">
      <alignment vertical="top"/>
    </xf>
    <xf numFmtId="0" fontId="7" fillId="3" borderId="53" xfId="0" applyFont="1" applyFill="1" applyBorder="1" applyAlignment="1">
      <alignment horizontal="center" vertical="center" wrapText="1"/>
    </xf>
    <xf numFmtId="0" fontId="8" fillId="2" borderId="0" xfId="0" applyFont="1" applyFill="1" applyAlignment="1" applyProtection="1">
      <alignment horizontal="left" vertical="center"/>
      <protection locked="0"/>
    </xf>
    <xf numFmtId="0" fontId="41" fillId="2" borderId="15" xfId="0" quotePrefix="1" applyFont="1" applyFill="1" applyBorder="1" applyAlignment="1">
      <alignment horizontal="center" vertical="center" wrapText="1"/>
    </xf>
    <xf numFmtId="177" fontId="8" fillId="2" borderId="22" xfId="0" applyNumberFormat="1" applyFont="1" applyFill="1" applyBorder="1" applyAlignment="1">
      <alignment horizontal="center" vertical="center" wrapText="1"/>
    </xf>
    <xf numFmtId="0" fontId="7" fillId="3" borderId="54" xfId="0" applyFont="1" applyFill="1" applyBorder="1" applyAlignment="1">
      <alignment horizontal="center" vertical="center" wrapText="1"/>
    </xf>
    <xf numFmtId="0" fontId="41" fillId="2" borderId="22" xfId="0" quotePrefix="1" applyFont="1" applyFill="1" applyBorder="1" applyAlignment="1">
      <alignment horizontal="center" vertical="center" wrapText="1"/>
    </xf>
    <xf numFmtId="176" fontId="8" fillId="2" borderId="20" xfId="0" applyNumberFormat="1" applyFont="1" applyFill="1" applyBorder="1" applyAlignment="1">
      <alignment horizontal="center" vertical="center" wrapText="1"/>
    </xf>
    <xf numFmtId="0" fontId="14" fillId="3" borderId="54" xfId="0" applyFont="1" applyFill="1" applyBorder="1" applyAlignment="1">
      <alignment horizontal="center" vertical="center" wrapText="1"/>
    </xf>
    <xf numFmtId="0" fontId="6" fillId="3" borderId="56" xfId="0" applyFont="1" applyFill="1" applyBorder="1" applyAlignment="1">
      <alignment vertical="center" wrapText="1"/>
    </xf>
    <xf numFmtId="0" fontId="6" fillId="3" borderId="54" xfId="0" applyFont="1" applyFill="1" applyBorder="1" applyAlignment="1">
      <alignment vertical="center" wrapText="1"/>
    </xf>
    <xf numFmtId="0" fontId="6" fillId="2" borderId="16" xfId="0" applyFont="1" applyFill="1" applyBorder="1" applyAlignment="1">
      <alignment vertical="top" wrapText="1"/>
    </xf>
    <xf numFmtId="0" fontId="6" fillId="3" borderId="55" xfId="0" applyFont="1" applyFill="1" applyBorder="1" applyAlignment="1">
      <alignment vertical="center" wrapText="1"/>
    </xf>
    <xf numFmtId="176" fontId="8" fillId="2" borderId="18" xfId="0" applyNumberFormat="1" applyFont="1" applyFill="1" applyBorder="1" applyAlignment="1">
      <alignment horizontal="center" vertical="center" wrapText="1"/>
    </xf>
    <xf numFmtId="176" fontId="8" fillId="2" borderId="16" xfId="0" applyNumberFormat="1" applyFont="1" applyFill="1" applyBorder="1" applyAlignment="1">
      <alignment horizontal="center" vertical="center" wrapText="1"/>
    </xf>
    <xf numFmtId="0" fontId="41" fillId="2" borderId="11" xfId="0" quotePrefix="1" applyFont="1" applyFill="1" applyBorder="1" applyAlignment="1">
      <alignment horizontal="center" vertical="center" wrapText="1"/>
    </xf>
    <xf numFmtId="0" fontId="6" fillId="3" borderId="57" xfId="0" applyFont="1" applyFill="1" applyBorder="1" applyAlignment="1">
      <alignment vertical="center" wrapText="1"/>
    </xf>
    <xf numFmtId="0" fontId="36" fillId="2" borderId="0" xfId="0" applyFont="1" applyFill="1" applyAlignment="1">
      <alignment horizontal="left" vertical="center"/>
    </xf>
    <xf numFmtId="0" fontId="6" fillId="2" borderId="0" xfId="0" quotePrefix="1" applyFont="1" applyFill="1" applyAlignment="1">
      <alignment vertical="top" wrapText="1"/>
    </xf>
    <xf numFmtId="0" fontId="6" fillId="3" borderId="53" xfId="0" applyFont="1" applyFill="1" applyBorder="1" applyAlignment="1">
      <alignment vertical="center" wrapText="1"/>
    </xf>
    <xf numFmtId="0" fontId="14" fillId="3" borderId="55" xfId="0" applyFont="1" applyFill="1" applyBorder="1" applyAlignment="1">
      <alignment horizontal="center" vertical="center" wrapText="1"/>
    </xf>
    <xf numFmtId="0" fontId="7" fillId="3" borderId="55" xfId="0" applyFont="1" applyFill="1" applyBorder="1" applyAlignment="1">
      <alignment horizontal="center" vertical="center" wrapText="1"/>
    </xf>
    <xf numFmtId="176" fontId="8" fillId="2" borderId="22" xfId="0" applyNumberFormat="1" applyFont="1" applyFill="1" applyBorder="1" applyAlignment="1">
      <alignment horizontal="center" vertical="center" wrapText="1"/>
    </xf>
    <xf numFmtId="176" fontId="8" fillId="2" borderId="43" xfId="0" applyNumberFormat="1" applyFont="1" applyFill="1" applyBorder="1" applyAlignment="1">
      <alignment horizontal="center" vertical="center" wrapText="1"/>
    </xf>
    <xf numFmtId="176" fontId="8" fillId="2" borderId="41" xfId="0" applyNumberFormat="1" applyFont="1" applyFill="1" applyBorder="1" applyAlignment="1">
      <alignment horizontal="center" vertical="center" wrapText="1"/>
    </xf>
    <xf numFmtId="0" fontId="7" fillId="3" borderId="56" xfId="0" applyFont="1" applyFill="1" applyBorder="1" applyAlignment="1">
      <alignment horizontal="center" vertical="center" wrapText="1"/>
    </xf>
    <xf numFmtId="0" fontId="6" fillId="2" borderId="0" xfId="0" quotePrefix="1" applyFont="1" applyFill="1" applyAlignment="1">
      <alignment vertical="top"/>
    </xf>
    <xf numFmtId="0" fontId="6" fillId="2" borderId="0" xfId="0" applyFont="1" applyFill="1" applyAlignment="1">
      <alignment horizontal="right" vertical="center" shrinkToFit="1"/>
    </xf>
    <xf numFmtId="0" fontId="8" fillId="2" borderId="0" xfId="0" applyFont="1" applyFill="1" applyAlignment="1" applyProtection="1">
      <alignment horizontal="center" vertical="center"/>
      <protection locked="0"/>
    </xf>
    <xf numFmtId="0" fontId="8" fillId="2" borderId="0" xfId="0" applyFont="1" applyFill="1" applyAlignment="1" applyProtection="1">
      <alignment vertical="top"/>
      <protection locked="0"/>
    </xf>
    <xf numFmtId="0" fontId="8" fillId="2" borderId="0" xfId="0" applyFont="1" applyFill="1" applyProtection="1">
      <alignment vertical="center"/>
      <protection locked="0"/>
    </xf>
    <xf numFmtId="0" fontId="8" fillId="2" borderId="22" xfId="0" applyFont="1" applyFill="1" applyBorder="1" applyAlignment="1">
      <alignment horizontal="center" vertical="center"/>
    </xf>
    <xf numFmtId="176" fontId="8" fillId="2" borderId="0" xfId="0" applyNumberFormat="1" applyFont="1" applyFill="1" applyAlignment="1">
      <alignment horizontal="center" vertical="center"/>
    </xf>
    <xf numFmtId="0" fontId="7" fillId="3"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7" fillId="3" borderId="43" xfId="0" applyFont="1" applyFill="1" applyBorder="1" applyAlignment="1">
      <alignment horizontal="center" vertical="center" wrapText="1"/>
    </xf>
    <xf numFmtId="0" fontId="7" fillId="3" borderId="66"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1" fillId="2" borderId="12" xfId="0" applyFont="1" applyFill="1" applyBorder="1" applyAlignment="1">
      <alignment horizontal="left" vertical="center"/>
    </xf>
    <xf numFmtId="0" fontId="6" fillId="2" borderId="13" xfId="0" applyFont="1" applyFill="1" applyBorder="1" applyAlignment="1">
      <alignment vertical="top" wrapText="1"/>
    </xf>
    <xf numFmtId="0" fontId="6" fillId="2" borderId="13" xfId="0" applyFont="1" applyFill="1" applyBorder="1" applyAlignment="1">
      <alignment vertical="center" wrapText="1"/>
    </xf>
    <xf numFmtId="0" fontId="7" fillId="3" borderId="67" xfId="0" applyFont="1" applyFill="1" applyBorder="1" applyAlignment="1">
      <alignment horizontal="center" vertical="center" wrapText="1"/>
    </xf>
    <xf numFmtId="0" fontId="7" fillId="3" borderId="64" xfId="0" applyFont="1" applyFill="1" applyBorder="1" applyAlignment="1">
      <alignment horizontal="center" vertical="center" wrapText="1"/>
    </xf>
    <xf numFmtId="0" fontId="21" fillId="2" borderId="20" xfId="0" applyFont="1" applyFill="1" applyBorder="1" applyAlignment="1">
      <alignment horizontal="left" vertical="center"/>
    </xf>
    <xf numFmtId="0" fontId="14" fillId="3" borderId="7"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6" fillId="2" borderId="22" xfId="0" applyFont="1" applyFill="1" applyBorder="1" applyAlignment="1">
      <alignment vertical="top"/>
    </xf>
    <xf numFmtId="0" fontId="6" fillId="2" borderId="17" xfId="0" quotePrefix="1" applyFont="1" applyFill="1" applyBorder="1" applyAlignment="1">
      <alignment horizontal="center" vertical="center" wrapText="1"/>
    </xf>
    <xf numFmtId="0" fontId="41" fillId="2" borderId="20" xfId="0" quotePrefix="1" applyFont="1" applyFill="1" applyBorder="1" applyAlignment="1">
      <alignment horizontal="center" vertical="center" wrapText="1"/>
    </xf>
    <xf numFmtId="0" fontId="6" fillId="2" borderId="17" xfId="0" quotePrefix="1" applyFont="1" applyFill="1" applyBorder="1" applyAlignment="1">
      <alignment horizontal="center" vertical="top" wrapText="1"/>
    </xf>
    <xf numFmtId="0" fontId="41" fillId="2" borderId="22" xfId="0" quotePrefix="1" applyFont="1" applyFill="1" applyBorder="1" applyAlignment="1">
      <alignment horizontal="center" vertical="top" wrapText="1"/>
    </xf>
    <xf numFmtId="0" fontId="41" fillId="2" borderId="20" xfId="0" quotePrefix="1" applyFont="1" applyFill="1" applyBorder="1" applyAlignment="1">
      <alignment horizontal="center" vertical="top" wrapText="1"/>
    </xf>
    <xf numFmtId="0" fontId="36" fillId="2" borderId="0" xfId="0" applyFont="1" applyFill="1" applyAlignment="1">
      <alignment horizontal="center" vertical="center"/>
    </xf>
    <xf numFmtId="0" fontId="21" fillId="2" borderId="22" xfId="0" applyFont="1" applyFill="1" applyBorder="1" applyAlignment="1">
      <alignment vertical="center" wrapText="1"/>
    </xf>
    <xf numFmtId="0" fontId="44" fillId="2" borderId="0" xfId="0" applyFont="1" applyFill="1" applyAlignment="1">
      <alignment vertical="top"/>
    </xf>
    <xf numFmtId="0" fontId="45" fillId="2" borderId="0" xfId="0" applyFont="1" applyFill="1" applyAlignment="1">
      <alignment vertical="top"/>
    </xf>
    <xf numFmtId="0" fontId="9" fillId="0" borderId="0" xfId="0" applyFont="1" applyProtection="1">
      <alignment vertical="center"/>
      <protection locked="0"/>
    </xf>
    <xf numFmtId="0" fontId="4" fillId="2" borderId="0" xfId="2" applyFill="1" applyAlignment="1" applyProtection="1">
      <alignment horizontal="right" vertical="center"/>
      <protection locked="0"/>
    </xf>
    <xf numFmtId="0" fontId="4" fillId="0" borderId="0" xfId="2" applyAlignment="1" applyProtection="1">
      <alignment horizontal="right" vertical="center"/>
      <protection locked="0"/>
    </xf>
    <xf numFmtId="0" fontId="6" fillId="2" borderId="28" xfId="0" applyFont="1" applyFill="1" applyBorder="1" applyAlignment="1">
      <alignment horizontal="left" vertical="top" wrapText="1"/>
    </xf>
    <xf numFmtId="0" fontId="6" fillId="2" borderId="0" xfId="0" applyFont="1" applyFill="1" applyAlignment="1">
      <alignment horizontal="left" vertical="top" wrapText="1"/>
    </xf>
    <xf numFmtId="0" fontId="6" fillId="2" borderId="29" xfId="0" applyFont="1" applyFill="1" applyBorder="1" applyAlignment="1">
      <alignment horizontal="left" vertical="top" wrapText="1"/>
    </xf>
    <xf numFmtId="0" fontId="10" fillId="2" borderId="0" xfId="0" applyFont="1" applyFill="1" applyAlignment="1">
      <alignment horizontal="center" vertical="center"/>
    </xf>
    <xf numFmtId="0" fontId="12" fillId="2" borderId="0" xfId="0" applyFont="1" applyFill="1" applyAlignment="1">
      <alignment horizontal="left" vertical="center" wrapText="1"/>
    </xf>
    <xf numFmtId="179" fontId="13" fillId="3" borderId="35" xfId="0" applyNumberFormat="1" applyFont="1" applyFill="1" applyBorder="1" applyAlignment="1" applyProtection="1">
      <alignment horizontal="center" vertical="center" wrapText="1"/>
      <protection locked="0"/>
    </xf>
    <xf numFmtId="179" fontId="13" fillId="3" borderId="34" xfId="0" applyNumberFormat="1" applyFont="1" applyFill="1" applyBorder="1" applyAlignment="1" applyProtection="1">
      <alignment horizontal="center" vertical="center" wrapText="1"/>
      <protection locked="0"/>
    </xf>
    <xf numFmtId="0" fontId="15" fillId="3" borderId="37" xfId="0" applyFont="1" applyFill="1" applyBorder="1" applyAlignment="1" applyProtection="1">
      <alignment horizontal="left" vertical="center" wrapText="1" indent="2"/>
      <protection locked="0"/>
    </xf>
    <xf numFmtId="0" fontId="15" fillId="3" borderId="35" xfId="0" applyFont="1" applyFill="1" applyBorder="1" applyAlignment="1" applyProtection="1">
      <alignment horizontal="left" vertical="center" wrapText="1" indent="2"/>
      <protection locked="0"/>
    </xf>
    <xf numFmtId="0" fontId="15" fillId="3" borderId="16" xfId="0" applyFont="1" applyFill="1" applyBorder="1" applyAlignment="1" applyProtection="1">
      <alignment horizontal="left" vertical="center" wrapText="1" indent="2"/>
      <protection locked="0"/>
    </xf>
    <xf numFmtId="0" fontId="15" fillId="3" borderId="41" xfId="0" applyFont="1" applyFill="1" applyBorder="1" applyAlignment="1" applyProtection="1">
      <alignment horizontal="left" vertical="center" wrapText="1" indent="2"/>
      <protection locked="0"/>
    </xf>
    <xf numFmtId="0" fontId="13" fillId="3" borderId="38" xfId="0" applyFont="1" applyFill="1" applyBorder="1" applyAlignment="1" applyProtection="1">
      <alignment horizontal="left" vertical="center" wrapText="1" indent="2"/>
      <protection locked="0"/>
    </xf>
    <xf numFmtId="0" fontId="13" fillId="3" borderId="39" xfId="0" applyFont="1" applyFill="1" applyBorder="1" applyAlignment="1" applyProtection="1">
      <alignment horizontal="left" vertical="center" wrapText="1" indent="2"/>
      <protection locked="0"/>
    </xf>
    <xf numFmtId="0" fontId="13" fillId="3" borderId="40" xfId="0" applyFont="1" applyFill="1" applyBorder="1" applyAlignment="1" applyProtection="1">
      <alignment horizontal="left" vertical="center" wrapText="1" indent="2"/>
      <protection locked="0"/>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6" fillId="2" borderId="25"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12" fillId="2" borderId="0" xfId="0" applyFont="1" applyFill="1" applyAlignment="1">
      <alignment vertical="top" wrapText="1"/>
    </xf>
    <xf numFmtId="0" fontId="6" fillId="2" borderId="30" xfId="0" applyFont="1" applyFill="1" applyBorder="1" applyAlignment="1">
      <alignment horizontal="left" vertical="top" wrapText="1"/>
    </xf>
    <xf numFmtId="0" fontId="6" fillId="2" borderId="31" xfId="0" applyFont="1" applyFill="1" applyBorder="1" applyAlignment="1">
      <alignment horizontal="left" vertical="top" wrapText="1"/>
    </xf>
    <xf numFmtId="0" fontId="6" fillId="2" borderId="32" xfId="0" applyFont="1" applyFill="1" applyBorder="1" applyAlignment="1">
      <alignment horizontal="left" vertical="top"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7" xfId="0" applyFont="1" applyFill="1" applyBorder="1" applyAlignment="1">
      <alignment vertical="top" wrapText="1"/>
    </xf>
    <xf numFmtId="0" fontId="6" fillId="2" borderId="19" xfId="0" applyFont="1" applyFill="1" applyBorder="1" applyAlignment="1">
      <alignment vertical="top" wrapText="1"/>
    </xf>
    <xf numFmtId="0" fontId="6" fillId="2" borderId="22" xfId="0" applyFont="1" applyFill="1" applyBorder="1" applyAlignment="1">
      <alignment vertical="top" wrapText="1"/>
    </xf>
    <xf numFmtId="0" fontId="6" fillId="2" borderId="24" xfId="0" applyFont="1" applyFill="1" applyBorder="1" applyAlignment="1">
      <alignment vertical="top" wrapText="1"/>
    </xf>
    <xf numFmtId="179" fontId="22" fillId="3" borderId="33" xfId="0" applyNumberFormat="1" applyFont="1" applyFill="1" applyBorder="1" applyAlignment="1" applyProtection="1">
      <alignment horizontal="center" vertical="center" wrapText="1"/>
      <protection locked="0"/>
    </xf>
    <xf numFmtId="179" fontId="22" fillId="3" borderId="1" xfId="0" applyNumberFormat="1" applyFont="1" applyFill="1" applyBorder="1" applyAlignment="1" applyProtection="1">
      <alignment horizontal="center" vertical="center" wrapText="1"/>
      <protection locked="0"/>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0" fontId="6" fillId="2" borderId="22" xfId="0" applyFont="1" applyFill="1" applyBorder="1" applyAlignment="1">
      <alignment horizontal="left" vertical="top" wrapText="1"/>
    </xf>
    <xf numFmtId="0" fontId="6" fillId="2" borderId="24" xfId="0" applyFont="1" applyFill="1" applyBorder="1" applyAlignment="1">
      <alignment horizontal="left" vertical="top" wrapText="1"/>
    </xf>
    <xf numFmtId="0" fontId="6" fillId="2" borderId="20" xfId="0" applyFont="1" applyFill="1" applyBorder="1" applyAlignment="1">
      <alignment horizontal="left" vertical="top" wrapText="1"/>
    </xf>
    <xf numFmtId="0" fontId="6" fillId="2" borderId="21" xfId="0" applyFont="1" applyFill="1" applyBorder="1" applyAlignment="1">
      <alignment horizontal="left" vertical="top" wrapText="1"/>
    </xf>
    <xf numFmtId="0" fontId="21" fillId="2" borderId="46" xfId="0" applyFont="1" applyFill="1" applyBorder="1" applyAlignment="1">
      <alignment horizontal="left" vertical="center" wrapText="1"/>
    </xf>
    <xf numFmtId="0" fontId="21" fillId="2" borderId="39" xfId="0" applyFont="1" applyFill="1" applyBorder="1" applyAlignment="1">
      <alignment horizontal="left" vertical="center" wrapText="1"/>
    </xf>
    <xf numFmtId="0" fontId="21" fillId="2" borderId="47" xfId="0" applyFont="1" applyFill="1" applyBorder="1" applyAlignment="1">
      <alignment horizontal="left" vertical="center" wrapText="1"/>
    </xf>
    <xf numFmtId="0" fontId="6" fillId="3" borderId="3" xfId="0" applyFont="1" applyFill="1" applyBorder="1" applyProtection="1">
      <alignment vertical="center"/>
      <protection locked="0"/>
    </xf>
    <xf numFmtId="0" fontId="8" fillId="2" borderId="0" xfId="0" applyFont="1" applyFill="1" applyAlignment="1">
      <alignment horizontal="left" vertical="top" wrapText="1"/>
    </xf>
    <xf numFmtId="0" fontId="8" fillId="2" borderId="16" xfId="0" applyFont="1" applyFill="1" applyBorder="1" applyAlignment="1">
      <alignment horizontal="left" vertical="top" wrapText="1"/>
    </xf>
    <xf numFmtId="0" fontId="14" fillId="2" borderId="42" xfId="0" applyFont="1" applyFill="1" applyBorder="1" applyAlignment="1">
      <alignment horizontal="left" vertical="center" wrapText="1"/>
    </xf>
    <xf numFmtId="0" fontId="14" fillId="2" borderId="23" xfId="0" applyFont="1" applyFill="1" applyBorder="1" applyAlignment="1">
      <alignment horizontal="left" vertical="center" wrapText="1"/>
    </xf>
    <xf numFmtId="0" fontId="14" fillId="2" borderId="48"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4" fillId="2" borderId="0" xfId="0" applyFont="1" applyFill="1" applyAlignment="1">
      <alignment horizontal="left" vertical="center" wrapText="1"/>
    </xf>
    <xf numFmtId="0" fontId="14" fillId="2" borderId="24"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9" fillId="2" borderId="0" xfId="0" applyFont="1" applyFill="1" applyAlignment="1">
      <alignment horizontal="center" vertical="center" shrinkToFit="1"/>
    </xf>
    <xf numFmtId="0" fontId="14" fillId="2" borderId="41" xfId="0" applyFont="1" applyFill="1" applyBorder="1" applyAlignment="1">
      <alignment horizontal="left" vertical="center" wrapText="1"/>
    </xf>
    <xf numFmtId="0" fontId="21" fillId="2" borderId="0" xfId="0" quotePrefix="1" applyFont="1" applyFill="1" applyAlignment="1">
      <alignment horizontal="left" vertical="top" wrapText="1"/>
    </xf>
    <xf numFmtId="0" fontId="42" fillId="2" borderId="0" xfId="0" quotePrefix="1" applyFont="1" applyFill="1" applyAlignment="1">
      <alignment horizontal="left" vertical="top" wrapText="1"/>
    </xf>
    <xf numFmtId="0" fontId="37" fillId="2" borderId="16" xfId="0" applyFont="1" applyFill="1" applyBorder="1" applyAlignment="1">
      <alignment horizontal="center" vertical="center"/>
    </xf>
    <xf numFmtId="0" fontId="21" fillId="2" borderId="18" xfId="0" applyFont="1" applyFill="1" applyBorder="1" applyAlignment="1">
      <alignment horizontal="left" vertical="top" wrapText="1"/>
    </xf>
    <xf numFmtId="0" fontId="21" fillId="2" borderId="0" xfId="0" applyFont="1" applyFill="1" applyAlignment="1">
      <alignment horizontal="left" vertical="top" wrapText="1"/>
    </xf>
    <xf numFmtId="0" fontId="21" fillId="2" borderId="16" xfId="0" applyFont="1" applyFill="1" applyBorder="1" applyAlignment="1">
      <alignment horizontal="left" vertical="top" wrapText="1"/>
    </xf>
    <xf numFmtId="0" fontId="21" fillId="3" borderId="56" xfId="0" applyFont="1" applyFill="1" applyBorder="1" applyAlignment="1">
      <alignment horizontal="left" vertical="top" wrapText="1"/>
    </xf>
    <xf numFmtId="0" fontId="21" fillId="3" borderId="54" xfId="0" applyFont="1" applyFill="1" applyBorder="1" applyAlignment="1">
      <alignment horizontal="left" vertical="top" wrapText="1"/>
    </xf>
    <xf numFmtId="0" fontId="21" fillId="3" borderId="57" xfId="0" applyFont="1" applyFill="1" applyBorder="1" applyAlignment="1">
      <alignment horizontal="left" vertical="top" wrapText="1"/>
    </xf>
    <xf numFmtId="0" fontId="21" fillId="3" borderId="55" xfId="0" applyFont="1" applyFill="1" applyBorder="1" applyAlignment="1">
      <alignment horizontal="left" vertical="top" wrapText="1"/>
    </xf>
    <xf numFmtId="0" fontId="21" fillId="2" borderId="13" xfId="0" applyFont="1" applyFill="1" applyBorder="1" applyAlignment="1">
      <alignment horizontal="left" vertical="top" wrapText="1"/>
    </xf>
    <xf numFmtId="0" fontId="21" fillId="3" borderId="56" xfId="0" applyFont="1" applyFill="1" applyBorder="1" applyAlignment="1" applyProtection="1">
      <alignment horizontal="left" vertical="top" wrapText="1"/>
      <protection locked="0"/>
    </xf>
    <xf numFmtId="0" fontId="21" fillId="3" borderId="54" xfId="0" applyFont="1" applyFill="1" applyBorder="1" applyAlignment="1" applyProtection="1">
      <alignment horizontal="left" vertical="top" wrapText="1"/>
      <protection locked="0"/>
    </xf>
    <xf numFmtId="0" fontId="21" fillId="3" borderId="57" xfId="0" applyFont="1" applyFill="1" applyBorder="1" applyAlignment="1" applyProtection="1">
      <alignment horizontal="left" vertical="top" wrapText="1"/>
      <protection locked="0"/>
    </xf>
    <xf numFmtId="0" fontId="6" fillId="2" borderId="18" xfId="0" applyFont="1" applyFill="1" applyBorder="1" applyAlignment="1">
      <alignment horizontal="left" vertical="top" wrapText="1"/>
    </xf>
    <xf numFmtId="0" fontId="6" fillId="2" borderId="19" xfId="0" applyFont="1" applyFill="1" applyBorder="1" applyAlignment="1">
      <alignment vertical="center" wrapText="1"/>
    </xf>
    <xf numFmtId="0" fontId="6" fillId="2" borderId="24" xfId="0" applyFont="1" applyFill="1" applyBorder="1" applyAlignment="1">
      <alignment vertical="center" wrapText="1"/>
    </xf>
    <xf numFmtId="0" fontId="6" fillId="0" borderId="9" xfId="0" applyFont="1" applyBorder="1" applyAlignment="1">
      <alignment horizontal="left" vertical="top" wrapText="1"/>
    </xf>
    <xf numFmtId="0" fontId="8" fillId="2" borderId="22" xfId="0" applyFont="1" applyFill="1" applyBorder="1" applyAlignment="1">
      <alignment horizontal="left" vertical="top" wrapText="1"/>
    </xf>
    <xf numFmtId="0" fontId="8" fillId="2" borderId="24" xfId="0" applyFont="1" applyFill="1" applyBorder="1" applyAlignment="1">
      <alignment horizontal="left" vertical="top" wrapText="1"/>
    </xf>
    <xf numFmtId="0" fontId="8" fillId="2" borderId="20" xfId="0" applyFont="1" applyFill="1" applyBorder="1" applyAlignment="1">
      <alignment horizontal="left" vertical="top" wrapText="1"/>
    </xf>
    <xf numFmtId="0" fontId="8" fillId="2" borderId="21"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21" xfId="0" applyFont="1" applyFill="1" applyBorder="1" applyAlignment="1">
      <alignment vertical="center" wrapText="1"/>
    </xf>
    <xf numFmtId="0" fontId="6" fillId="2" borderId="18" xfId="0" applyFont="1" applyFill="1" applyBorder="1" applyAlignment="1">
      <alignment vertical="top" wrapText="1"/>
    </xf>
    <xf numFmtId="0" fontId="6" fillId="2" borderId="0" xfId="0" applyFont="1" applyFill="1" applyAlignment="1">
      <alignment vertical="top" wrapText="1"/>
    </xf>
    <xf numFmtId="0" fontId="6" fillId="2" borderId="20" xfId="0" applyFont="1" applyFill="1" applyBorder="1" applyAlignment="1">
      <alignment vertical="top" wrapText="1"/>
    </xf>
    <xf numFmtId="0" fontId="6" fillId="2" borderId="16" xfId="0" applyFont="1" applyFill="1" applyBorder="1" applyAlignment="1">
      <alignment vertical="top" wrapText="1"/>
    </xf>
    <xf numFmtId="0" fontId="6" fillId="2" borderId="21" xfId="0" applyFont="1" applyFill="1" applyBorder="1" applyAlignment="1">
      <alignment vertical="top" wrapText="1"/>
    </xf>
    <xf numFmtId="0" fontId="11" fillId="2" borderId="13" xfId="0" applyFont="1" applyFill="1" applyBorder="1" applyAlignment="1">
      <alignment horizontal="left" vertical="top" wrapText="1"/>
    </xf>
    <xf numFmtId="0" fontId="11" fillId="0" borderId="54" xfId="0" applyFont="1" applyBorder="1" applyAlignment="1" applyProtection="1">
      <alignment horizontal="left" vertical="top" wrapText="1"/>
      <protection locked="0"/>
    </xf>
    <xf numFmtId="0" fontId="11" fillId="0" borderId="55" xfId="0" applyFont="1" applyBorder="1" applyAlignment="1" applyProtection="1">
      <alignment horizontal="left" vertical="top" wrapText="1"/>
      <protection locked="0"/>
    </xf>
    <xf numFmtId="0" fontId="6" fillId="0" borderId="10" xfId="0" applyFont="1" applyBorder="1" applyAlignment="1">
      <alignment horizontal="left" vertical="top" wrapText="1"/>
    </xf>
    <xf numFmtId="0" fontId="6" fillId="0" borderId="15" xfId="0" applyFont="1" applyBorder="1" applyAlignment="1">
      <alignment horizontal="left" vertical="top" wrapText="1"/>
    </xf>
    <xf numFmtId="0" fontId="11" fillId="0" borderId="15" xfId="0" applyFont="1" applyBorder="1" applyAlignment="1">
      <alignment horizontal="left" vertical="top" wrapText="1"/>
    </xf>
    <xf numFmtId="0" fontId="11" fillId="0" borderId="11" xfId="0" applyFont="1" applyBorder="1" applyAlignment="1">
      <alignment horizontal="left" vertical="top" wrapText="1"/>
    </xf>
    <xf numFmtId="0" fontId="21" fillId="0" borderId="54" xfId="0" applyFont="1" applyBorder="1" applyAlignment="1">
      <alignment horizontal="left" vertical="top" wrapText="1"/>
    </xf>
    <xf numFmtId="0" fontId="21" fillId="0" borderId="55" xfId="0" applyFont="1" applyBorder="1" applyAlignment="1">
      <alignment horizontal="left" vertical="top" wrapText="1"/>
    </xf>
    <xf numFmtId="0" fontId="21" fillId="3" borderId="55" xfId="0" applyFont="1" applyFill="1" applyBorder="1" applyAlignment="1" applyProtection="1">
      <alignment horizontal="left" vertical="top" wrapText="1"/>
      <protection locked="0"/>
    </xf>
    <xf numFmtId="0" fontId="23" fillId="2" borderId="20" xfId="0" applyFont="1" applyFill="1" applyBorder="1" applyAlignment="1">
      <alignment vertical="top" wrapText="1"/>
    </xf>
    <xf numFmtId="0" fontId="20" fillId="0" borderId="16" xfId="0" applyFont="1" applyBorder="1" applyAlignment="1">
      <alignment vertical="top" wrapText="1"/>
    </xf>
    <xf numFmtId="0" fontId="11" fillId="0" borderId="10" xfId="0" applyFont="1" applyBorder="1" applyAlignment="1">
      <alignment vertical="top" wrapText="1"/>
    </xf>
    <xf numFmtId="0" fontId="11" fillId="0" borderId="15" xfId="0" applyFont="1" applyBorder="1" applyAlignment="1">
      <alignment vertical="top" wrapText="1"/>
    </xf>
    <xf numFmtId="0" fontId="11" fillId="0" borderId="11" xfId="0" applyFont="1" applyBorder="1" applyAlignment="1">
      <alignment vertical="top" wrapText="1"/>
    </xf>
    <xf numFmtId="0" fontId="23" fillId="2" borderId="22" xfId="0" applyFont="1" applyFill="1" applyBorder="1" applyAlignment="1">
      <alignment vertical="top" wrapText="1"/>
    </xf>
    <xf numFmtId="0" fontId="20" fillId="0" borderId="0" xfId="0" applyFont="1" applyAlignment="1">
      <alignment vertical="top" wrapText="1"/>
    </xf>
    <xf numFmtId="0" fontId="21" fillId="2" borderId="0" xfId="0" applyFont="1" applyFill="1" applyAlignment="1" applyProtection="1">
      <alignment horizontal="left" vertical="center" wrapText="1"/>
      <protection locked="0"/>
    </xf>
    <xf numFmtId="0" fontId="8" fillId="2" borderId="22" xfId="0" applyFont="1" applyFill="1" applyBorder="1" applyAlignment="1" applyProtection="1">
      <alignment horizontal="left" vertical="top" wrapText="1" indent="1"/>
      <protection locked="0"/>
    </xf>
    <xf numFmtId="0" fontId="8" fillId="2" borderId="0" xfId="0" applyFont="1" applyFill="1" applyAlignment="1" applyProtection="1">
      <alignment horizontal="left" vertical="top" wrapText="1" indent="1"/>
      <protection locked="0"/>
    </xf>
    <xf numFmtId="0" fontId="8" fillId="2" borderId="20" xfId="0" applyFont="1" applyFill="1" applyBorder="1" applyAlignment="1" applyProtection="1">
      <alignment horizontal="left" vertical="top" wrapText="1" indent="1"/>
      <protection locked="0"/>
    </xf>
    <xf numFmtId="0" fontId="8" fillId="2" borderId="16" xfId="0" applyFont="1" applyFill="1" applyBorder="1" applyAlignment="1" applyProtection="1">
      <alignment horizontal="left" vertical="top" wrapText="1" indent="1"/>
      <protection locked="0"/>
    </xf>
    <xf numFmtId="0" fontId="6" fillId="2" borderId="46"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21" fillId="2" borderId="56" xfId="0" applyFont="1" applyFill="1" applyBorder="1" applyAlignment="1">
      <alignment horizontal="left" vertical="top" wrapText="1"/>
    </xf>
    <xf numFmtId="0" fontId="21" fillId="2" borderId="54" xfId="0" applyFont="1" applyFill="1" applyBorder="1" applyAlignment="1">
      <alignment horizontal="left" vertical="top" wrapText="1"/>
    </xf>
    <xf numFmtId="0" fontId="21" fillId="2" borderId="55" xfId="0" applyFont="1" applyFill="1" applyBorder="1" applyAlignment="1">
      <alignment horizontal="left" vertical="top" wrapText="1"/>
    </xf>
    <xf numFmtId="0" fontId="6" fillId="2" borderId="14" xfId="0" applyFont="1" applyFill="1" applyBorder="1" applyAlignment="1">
      <alignment horizontal="center" vertical="center" wrapText="1"/>
    </xf>
    <xf numFmtId="0" fontId="21" fillId="3" borderId="53" xfId="0" applyFont="1" applyFill="1" applyBorder="1" applyAlignment="1" applyProtection="1">
      <alignment horizontal="left" vertical="top" wrapText="1"/>
      <protection locked="0"/>
    </xf>
    <xf numFmtId="0" fontId="21" fillId="2" borderId="0" xfId="0" quotePrefix="1" applyFont="1" applyFill="1" applyAlignment="1">
      <alignment horizontal="left" vertical="center" wrapText="1" indent="1"/>
    </xf>
    <xf numFmtId="0" fontId="21" fillId="3" borderId="68" xfId="0" applyFont="1" applyFill="1" applyBorder="1" applyAlignment="1" applyProtection="1">
      <alignment horizontal="left" vertical="top" wrapText="1"/>
      <protection locked="0"/>
    </xf>
    <xf numFmtId="0" fontId="8" fillId="2" borderId="22"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24" xfId="0" applyFont="1" applyFill="1" applyBorder="1" applyAlignment="1" applyProtection="1">
      <alignment horizontal="left" vertical="top" wrapText="1"/>
      <protection locked="0"/>
    </xf>
    <xf numFmtId="0" fontId="8" fillId="2" borderId="20"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21" xfId="0" applyFont="1" applyFill="1" applyBorder="1" applyAlignment="1" applyProtection="1">
      <alignment horizontal="left" vertical="top" wrapText="1"/>
      <protection locked="0"/>
    </xf>
    <xf numFmtId="0" fontId="8" fillId="2" borderId="22" xfId="0" applyFont="1" applyFill="1" applyBorder="1" applyAlignment="1">
      <alignment vertical="top" wrapText="1"/>
    </xf>
    <xf numFmtId="0" fontId="8" fillId="2" borderId="0" xfId="0" applyFont="1" applyFill="1" applyAlignment="1">
      <alignment vertical="top" wrapText="1"/>
    </xf>
    <xf numFmtId="0" fontId="8" fillId="2" borderId="24" xfId="0" applyFont="1" applyFill="1" applyBorder="1" applyAlignment="1">
      <alignment vertical="top" wrapText="1"/>
    </xf>
    <xf numFmtId="0" fontId="8" fillId="2" borderId="20" xfId="0" applyFont="1" applyFill="1" applyBorder="1" applyAlignment="1">
      <alignment vertical="top" wrapText="1"/>
    </xf>
    <xf numFmtId="0" fontId="8" fillId="2" borderId="16" xfId="0" applyFont="1" applyFill="1" applyBorder="1" applyAlignment="1">
      <alignment vertical="top" wrapText="1"/>
    </xf>
    <xf numFmtId="0" fontId="8" fillId="2" borderId="21" xfId="0" applyFont="1" applyFill="1" applyBorder="1" applyAlignment="1">
      <alignment vertical="top" wrapText="1"/>
    </xf>
    <xf numFmtId="0" fontId="21" fillId="2" borderId="0" xfId="0" quotePrefix="1" applyFont="1" applyFill="1" applyAlignment="1">
      <alignment horizontal="left" vertical="justify" wrapText="1" indent="1"/>
    </xf>
    <xf numFmtId="0" fontId="21" fillId="2" borderId="0" xfId="0" quotePrefix="1" applyFont="1" applyFill="1" applyAlignment="1">
      <alignment vertical="center" wrapText="1"/>
    </xf>
    <xf numFmtId="0" fontId="6" fillId="0" borderId="11" xfId="0" applyFont="1" applyBorder="1" applyAlignment="1">
      <alignment horizontal="left" vertical="top" wrapText="1"/>
    </xf>
    <xf numFmtId="0" fontId="0" fillId="0" borderId="19" xfId="0" applyBorder="1" applyAlignment="1">
      <alignment vertical="center" wrapText="1"/>
    </xf>
    <xf numFmtId="0" fontId="0" fillId="0" borderId="21" xfId="0" applyBorder="1" applyAlignment="1">
      <alignment vertical="center" wrapText="1"/>
    </xf>
    <xf numFmtId="177" fontId="8" fillId="2" borderId="45" xfId="0" applyNumberFormat="1" applyFont="1" applyFill="1" applyBorder="1" applyAlignment="1">
      <alignment horizontal="center" vertical="center" wrapText="1"/>
    </xf>
    <xf numFmtId="177" fontId="8" fillId="2" borderId="44" xfId="0" applyNumberFormat="1" applyFont="1" applyFill="1" applyBorder="1" applyAlignment="1">
      <alignment horizontal="center" vertical="center" wrapText="1"/>
    </xf>
    <xf numFmtId="0" fontId="7" fillId="3" borderId="56" xfId="0" applyFont="1" applyFill="1" applyBorder="1" applyAlignment="1">
      <alignment vertical="center" wrapText="1"/>
    </xf>
    <xf numFmtId="0" fontId="0" fillId="0" borderId="55" xfId="0" applyBorder="1" applyAlignment="1">
      <alignment vertical="center" wrapText="1"/>
    </xf>
    <xf numFmtId="0" fontId="21" fillId="3" borderId="68" xfId="0" applyFont="1" applyFill="1" applyBorder="1" applyAlignment="1" applyProtection="1">
      <alignment vertical="top" wrapText="1"/>
      <protection locked="0"/>
    </xf>
    <xf numFmtId="0" fontId="11" fillId="0" borderId="56" xfId="0" applyFont="1" applyBorder="1" applyAlignment="1" applyProtection="1">
      <alignment vertical="top" wrapText="1"/>
      <protection locked="0"/>
    </xf>
    <xf numFmtId="0" fontId="11" fillId="0" borderId="55" xfId="0" applyFont="1" applyBorder="1" applyAlignment="1" applyProtection="1">
      <alignment vertical="top" wrapText="1"/>
      <protection locked="0"/>
    </xf>
    <xf numFmtId="0" fontId="21" fillId="3" borderId="53" xfId="0" applyFont="1" applyFill="1" applyBorder="1" applyAlignment="1" applyProtection="1">
      <alignment vertical="top" wrapText="1"/>
      <protection locked="0"/>
    </xf>
    <xf numFmtId="0" fontId="11" fillId="0" borderId="54" xfId="0" applyFont="1" applyBorder="1" applyAlignment="1" applyProtection="1">
      <alignment vertical="center" wrapText="1"/>
      <protection locked="0"/>
    </xf>
    <xf numFmtId="0" fontId="11" fillId="0" borderId="55" xfId="0" applyFont="1" applyBorder="1" applyAlignment="1" applyProtection="1">
      <alignment vertical="center" wrapText="1"/>
      <protection locked="0"/>
    </xf>
    <xf numFmtId="0" fontId="21" fillId="3" borderId="56" xfId="0" applyFont="1" applyFill="1" applyBorder="1" applyAlignment="1" applyProtection="1">
      <alignment vertical="top" wrapText="1"/>
      <protection locked="0"/>
    </xf>
    <xf numFmtId="0" fontId="11" fillId="0" borderId="54" xfId="0" applyFont="1" applyBorder="1" applyAlignment="1" applyProtection="1">
      <alignment vertical="top" wrapText="1"/>
      <protection locked="0"/>
    </xf>
    <xf numFmtId="0" fontId="11" fillId="0" borderId="68" xfId="0" applyFont="1" applyBorder="1" applyAlignment="1" applyProtection="1">
      <alignment vertical="top" wrapText="1"/>
      <protection locked="0"/>
    </xf>
    <xf numFmtId="0" fontId="21" fillId="3" borderId="54" xfId="0" applyFont="1" applyFill="1" applyBorder="1" applyAlignment="1" applyProtection="1">
      <alignment vertical="top" wrapText="1"/>
      <protection locked="0"/>
    </xf>
    <xf numFmtId="0" fontId="11" fillId="0" borderId="57" xfId="0" applyFont="1" applyBorder="1" applyAlignment="1" applyProtection="1">
      <alignment vertical="top" wrapText="1"/>
      <protection locked="0"/>
    </xf>
    <xf numFmtId="0" fontId="21" fillId="2" borderId="13" xfId="0" applyFont="1" applyFill="1" applyBorder="1" applyAlignment="1">
      <alignment vertical="top" wrapText="1"/>
    </xf>
    <xf numFmtId="0" fontId="11" fillId="2" borderId="13" xfId="0" applyFont="1" applyFill="1" applyBorder="1" applyAlignment="1">
      <alignment vertical="center" wrapText="1"/>
    </xf>
    <xf numFmtId="0" fontId="8" fillId="2" borderId="17" xfId="0" applyFont="1" applyFill="1" applyBorder="1" applyAlignment="1">
      <alignment vertical="top" wrapText="1"/>
    </xf>
    <xf numFmtId="0" fontId="8" fillId="2" borderId="18" xfId="0" applyFont="1" applyFill="1" applyBorder="1" applyAlignment="1">
      <alignment vertical="top" wrapText="1"/>
    </xf>
    <xf numFmtId="0" fontId="8" fillId="2" borderId="19" xfId="0" applyFont="1" applyFill="1" applyBorder="1" applyAlignment="1">
      <alignment vertical="top" wrapText="1"/>
    </xf>
    <xf numFmtId="0" fontId="6" fillId="2" borderId="12"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14" xfId="0" applyFont="1" applyFill="1" applyBorder="1" applyAlignment="1">
      <alignment horizontal="left" vertical="top" wrapText="1"/>
    </xf>
    <xf numFmtId="0" fontId="21" fillId="0" borderId="13" xfId="0" applyFont="1" applyBorder="1" applyAlignment="1">
      <alignment vertical="top" wrapText="1"/>
    </xf>
    <xf numFmtId="0" fontId="11" fillId="0" borderId="13" xfId="0" applyFont="1" applyBorder="1" applyAlignment="1">
      <alignment vertical="center" wrapText="1"/>
    </xf>
    <xf numFmtId="0" fontId="11" fillId="0" borderId="13" xfId="0" applyFont="1" applyBorder="1" applyAlignment="1">
      <alignment vertical="top" wrapText="1"/>
    </xf>
    <xf numFmtId="0" fontId="11" fillId="2" borderId="13" xfId="0" applyFont="1" applyFill="1" applyBorder="1" applyAlignment="1">
      <alignment vertical="top" wrapText="1"/>
    </xf>
    <xf numFmtId="0" fontId="11" fillId="3" borderId="54" xfId="0" applyFont="1" applyFill="1" applyBorder="1" applyAlignment="1" applyProtection="1">
      <alignment vertical="top" wrapText="1"/>
      <protection locked="0"/>
    </xf>
    <xf numFmtId="0" fontId="11" fillId="3" borderId="55" xfId="0" applyFont="1" applyFill="1" applyBorder="1" applyAlignment="1" applyProtection="1">
      <alignment vertical="top" wrapText="1"/>
      <protection locked="0"/>
    </xf>
    <xf numFmtId="0" fontId="46" fillId="2" borderId="22" xfId="2" applyFont="1" applyFill="1" applyBorder="1" applyAlignment="1" applyProtection="1">
      <alignment horizontal="left" vertical="top" wrapText="1"/>
      <protection locked="0"/>
    </xf>
    <xf numFmtId="0" fontId="46" fillId="2" borderId="0" xfId="2" applyFont="1" applyFill="1" applyBorder="1" applyAlignment="1" applyProtection="1">
      <alignment horizontal="left" vertical="top" wrapText="1"/>
      <protection locked="0"/>
    </xf>
    <xf numFmtId="0" fontId="46" fillId="2" borderId="24" xfId="2" applyFont="1" applyFill="1" applyBorder="1" applyAlignment="1" applyProtection="1">
      <alignment horizontal="left" vertical="top" wrapText="1"/>
      <protection locked="0"/>
    </xf>
    <xf numFmtId="0" fontId="46" fillId="2" borderId="20" xfId="2" applyFont="1" applyFill="1" applyBorder="1" applyAlignment="1" applyProtection="1">
      <alignment horizontal="left" vertical="top" wrapText="1"/>
      <protection locked="0"/>
    </xf>
    <xf numFmtId="0" fontId="46" fillId="2" borderId="16" xfId="2" applyFont="1" applyFill="1" applyBorder="1" applyAlignment="1" applyProtection="1">
      <alignment horizontal="left" vertical="top" wrapText="1"/>
      <protection locked="0"/>
    </xf>
    <xf numFmtId="0" fontId="46" fillId="2" borderId="21" xfId="2" applyFont="1" applyFill="1" applyBorder="1" applyAlignment="1" applyProtection="1">
      <alignment horizontal="left" vertical="top" wrapText="1"/>
      <protection locked="0"/>
    </xf>
    <xf numFmtId="0" fontId="21" fillId="3" borderId="55" xfId="0" applyFont="1" applyFill="1" applyBorder="1" applyAlignment="1" applyProtection="1">
      <alignment vertical="top" wrapText="1"/>
      <protection locked="0"/>
    </xf>
    <xf numFmtId="0" fontId="9" fillId="4" borderId="49" xfId="0" applyFont="1" applyFill="1" applyBorder="1" applyAlignment="1">
      <alignment horizontal="center" vertical="center" wrapText="1"/>
    </xf>
    <xf numFmtId="0" fontId="11" fillId="2" borderId="50" xfId="0" applyFont="1" applyFill="1" applyBorder="1" applyAlignment="1">
      <alignment horizontal="left" vertical="center" wrapText="1"/>
    </xf>
    <xf numFmtId="0" fontId="11" fillId="2" borderId="51" xfId="0" applyFont="1" applyFill="1" applyBorder="1" applyAlignment="1">
      <alignment horizontal="left" vertical="center" wrapText="1"/>
    </xf>
    <xf numFmtId="0" fontId="11" fillId="2" borderId="0" xfId="0" applyFont="1" applyFill="1" applyAlignment="1">
      <alignment horizontal="left" vertical="top" wrapText="1"/>
    </xf>
    <xf numFmtId="0" fontId="11" fillId="4" borderId="49" xfId="0" applyFont="1" applyFill="1" applyBorder="1" applyAlignment="1">
      <alignment horizontal="center" vertical="center" wrapText="1"/>
    </xf>
    <xf numFmtId="0" fontId="11" fillId="4" borderId="58" xfId="0" applyFont="1" applyFill="1" applyBorder="1" applyAlignment="1">
      <alignment horizontal="center" vertical="center" wrapText="1"/>
    </xf>
    <xf numFmtId="0" fontId="11" fillId="4" borderId="59" xfId="0" applyFont="1" applyFill="1" applyBorder="1" applyAlignment="1">
      <alignment horizontal="center" vertical="center" wrapText="1"/>
    </xf>
    <xf numFmtId="0" fontId="11" fillId="4" borderId="61" xfId="0" applyFont="1" applyFill="1" applyBorder="1" applyAlignment="1">
      <alignment horizontal="center" vertical="center" wrapText="1"/>
    </xf>
    <xf numFmtId="0" fontId="11" fillId="4" borderId="62" xfId="0" applyFont="1" applyFill="1" applyBorder="1" applyAlignment="1">
      <alignment horizontal="center" vertical="center" wrapText="1"/>
    </xf>
    <xf numFmtId="0" fontId="9" fillId="0" borderId="51" xfId="0" applyFont="1" applyBorder="1" applyAlignment="1">
      <alignment horizontal="left" vertical="center" shrinkToFit="1"/>
    </xf>
    <xf numFmtId="0" fontId="9" fillId="0" borderId="52" xfId="0" applyFont="1" applyBorder="1" applyAlignment="1">
      <alignment horizontal="left" vertical="center" shrinkToFit="1"/>
    </xf>
    <xf numFmtId="0" fontId="32" fillId="2" borderId="0" xfId="0" applyFont="1" applyFill="1" applyAlignment="1">
      <alignment horizontal="center" vertical="center" shrinkToFit="1"/>
    </xf>
    <xf numFmtId="0" fontId="11" fillId="2" borderId="50"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0" borderId="51" xfId="0" applyFont="1" applyBorder="1" applyAlignment="1">
      <alignment vertical="center" wrapText="1"/>
    </xf>
    <xf numFmtId="0" fontId="13" fillId="2" borderId="0" xfId="0" applyFont="1" applyFill="1" applyAlignment="1">
      <alignment vertical="center"/>
    </xf>
    <xf numFmtId="0" fontId="13" fillId="2" borderId="0" xfId="0" applyFont="1" applyFill="1" applyAlignment="1" applyProtection="1">
      <alignment vertical="center"/>
      <protection locked="0"/>
    </xf>
  </cellXfs>
  <cellStyles count="3">
    <cellStyle name="ハイパーリンク" xfId="2" builtinId="8"/>
    <cellStyle name="標準" xfId="0" builtinId="0"/>
    <cellStyle name="標準 2" xfId="1" xr:uid="{00000000-0005-0000-0000-000002000000}"/>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CC"/>
      <color rgb="FFFFCCFF"/>
      <color rgb="FF3333FF"/>
      <color rgb="FF0000FF"/>
      <color rgb="FFCCFF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J$12" lockText="1" noThreeD="1"/>
</file>

<file path=xl/ctrlProps/ctrlProp11.xml><?xml version="1.0" encoding="utf-8"?>
<formControlPr xmlns="http://schemas.microsoft.com/office/spreadsheetml/2009/9/main" objectType="CheckBox" fmlaLink="$I$12" lockText="1" noThreeD="1"/>
</file>

<file path=xl/ctrlProps/ctrlProp12.xml><?xml version="1.0" encoding="utf-8"?>
<formControlPr xmlns="http://schemas.microsoft.com/office/spreadsheetml/2009/9/main" objectType="CheckBox" fmlaLink="$I$13" lockText="1" noThreeD="1"/>
</file>

<file path=xl/ctrlProps/ctrlProp13.xml><?xml version="1.0" encoding="utf-8"?>
<formControlPr xmlns="http://schemas.microsoft.com/office/spreadsheetml/2009/9/main" objectType="CheckBox" fmlaLink="$I$14" lockText="1" noThreeD="1"/>
</file>

<file path=xl/ctrlProps/ctrlProp14.xml><?xml version="1.0" encoding="utf-8"?>
<formControlPr xmlns="http://schemas.microsoft.com/office/spreadsheetml/2009/9/main" objectType="CheckBox" fmlaLink="$I$15" lockText="1" noThreeD="1"/>
</file>

<file path=xl/ctrlProps/ctrlProp15.xml><?xml version="1.0" encoding="utf-8"?>
<formControlPr xmlns="http://schemas.microsoft.com/office/spreadsheetml/2009/9/main" objectType="CheckBox" fmlaLink="$I$16" lockText="1" noThreeD="1"/>
</file>

<file path=xl/ctrlProps/ctrlProp16.xml><?xml version="1.0" encoding="utf-8"?>
<formControlPr xmlns="http://schemas.microsoft.com/office/spreadsheetml/2009/9/main" objectType="CheckBox" fmlaLink="$J$4" lockText="1" noThreeD="1"/>
</file>

<file path=xl/ctrlProps/ctrlProp17.xml><?xml version="1.0" encoding="utf-8"?>
<formControlPr xmlns="http://schemas.microsoft.com/office/spreadsheetml/2009/9/main" objectType="CheckBox" fmlaLink="$I$4" lockText="1" noThreeD="1"/>
</file>

<file path=xl/ctrlProps/ctrlProp18.xml><?xml version="1.0" encoding="utf-8"?>
<formControlPr xmlns="http://schemas.microsoft.com/office/spreadsheetml/2009/9/main" objectType="CheckBox" fmlaLink="$J$18" lockText="1" noThreeD="1"/>
</file>

<file path=xl/ctrlProps/ctrlProp19.xml><?xml version="1.0" encoding="utf-8"?>
<formControlPr xmlns="http://schemas.microsoft.com/office/spreadsheetml/2009/9/main" objectType="CheckBox" fmlaLink="$I$18"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I$21" lockText="1" noThreeD="1"/>
</file>

<file path=xl/ctrlProps/ctrlProp21.xml><?xml version="1.0" encoding="utf-8"?>
<formControlPr xmlns="http://schemas.microsoft.com/office/spreadsheetml/2009/9/main" objectType="CheckBox" fmlaLink="$J$21" lockText="1" noThreeD="1"/>
</file>

<file path=xl/ctrlProps/ctrlProp22.xml><?xml version="1.0" encoding="utf-8"?>
<formControlPr xmlns="http://schemas.microsoft.com/office/spreadsheetml/2009/9/main" objectType="CheckBox" fmlaLink="$J$22" lockText="1" noThreeD="1"/>
</file>

<file path=xl/ctrlProps/ctrlProp23.xml><?xml version="1.0" encoding="utf-8"?>
<formControlPr xmlns="http://schemas.microsoft.com/office/spreadsheetml/2009/9/main" objectType="CheckBox" fmlaLink="$J$23" lockText="1" noThreeD="1"/>
</file>

<file path=xl/ctrlProps/ctrlProp24.xml><?xml version="1.0" encoding="utf-8"?>
<formControlPr xmlns="http://schemas.microsoft.com/office/spreadsheetml/2009/9/main" objectType="CheckBox" fmlaLink="$J$24" lockText="1" noThreeD="1"/>
</file>

<file path=xl/ctrlProps/ctrlProp25.xml><?xml version="1.0" encoding="utf-8"?>
<formControlPr xmlns="http://schemas.microsoft.com/office/spreadsheetml/2009/9/main" objectType="CheckBox" fmlaLink="$I$22" lockText="1" noThreeD="1"/>
</file>

<file path=xl/ctrlProps/ctrlProp26.xml><?xml version="1.0" encoding="utf-8"?>
<formControlPr xmlns="http://schemas.microsoft.com/office/spreadsheetml/2009/9/main" objectType="CheckBox" fmlaLink="$I$23" lockText="1" noThreeD="1"/>
</file>

<file path=xl/ctrlProps/ctrlProp27.xml><?xml version="1.0" encoding="utf-8"?>
<formControlPr xmlns="http://schemas.microsoft.com/office/spreadsheetml/2009/9/main" objectType="CheckBox" fmlaLink="$I$24" lockText="1" noThreeD="1"/>
</file>

<file path=xl/ctrlProps/ctrlProp28.xml><?xml version="1.0" encoding="utf-8"?>
<formControlPr xmlns="http://schemas.microsoft.com/office/spreadsheetml/2009/9/main" objectType="CheckBox" fmlaLink="$J$8" lockText="1" noThreeD="1"/>
</file>

<file path=xl/ctrlProps/ctrlProp29.xml><?xml version="1.0" encoding="utf-8"?>
<formControlPr xmlns="http://schemas.microsoft.com/office/spreadsheetml/2009/9/main" objectType="CheckBox" fmlaLink="$I$8" lockText="1" noThreeD="1"/>
</file>

<file path=xl/ctrlProps/ctrlProp3.xml><?xml version="1.0" encoding="utf-8"?>
<formControlPr xmlns="http://schemas.microsoft.com/office/spreadsheetml/2009/9/main" objectType="CheckBox" fmlaLink="$I$30" lockText="1" noThreeD="1"/>
</file>

<file path=xl/ctrlProps/ctrlProp30.xml><?xml version="1.0" encoding="utf-8"?>
<formControlPr xmlns="http://schemas.microsoft.com/office/spreadsheetml/2009/9/main" objectType="CheckBox" fmlaLink="$J$25" lockText="1" noThreeD="1"/>
</file>

<file path=xl/ctrlProps/ctrlProp31.xml><?xml version="1.0" encoding="utf-8"?>
<formControlPr xmlns="http://schemas.microsoft.com/office/spreadsheetml/2009/9/main" objectType="CheckBox" fmlaLink="$I$25" lockText="1" noThreeD="1"/>
</file>

<file path=xl/ctrlProps/ctrlProp32.xml><?xml version="1.0" encoding="utf-8"?>
<formControlPr xmlns="http://schemas.microsoft.com/office/spreadsheetml/2009/9/main" objectType="CheckBox" fmlaLink="$I$17" lockText="1" noThreeD="1"/>
</file>

<file path=xl/ctrlProps/ctrlProp33.xml><?xml version="1.0" encoding="utf-8"?>
<formControlPr xmlns="http://schemas.microsoft.com/office/spreadsheetml/2009/9/main" objectType="CheckBox" fmlaLink="$I$20" lockText="1" noThreeD="1"/>
</file>

<file path=xl/ctrlProps/ctrlProp34.xml><?xml version="1.0" encoding="utf-8"?>
<formControlPr xmlns="http://schemas.microsoft.com/office/spreadsheetml/2009/9/main" objectType="CheckBox" fmlaLink="$I$5" lockText="1" noThreeD="1"/>
</file>

<file path=xl/ctrlProps/ctrlProp35.xml><?xml version="1.0" encoding="utf-8"?>
<formControlPr xmlns="http://schemas.microsoft.com/office/spreadsheetml/2009/9/main" objectType="CheckBox" fmlaLink="$I$8" lockText="1" noThreeD="1"/>
</file>

<file path=xl/ctrlProps/ctrlProp36.xml><?xml version="1.0" encoding="utf-8"?>
<formControlPr xmlns="http://schemas.microsoft.com/office/spreadsheetml/2009/9/main" objectType="CheckBox" fmlaLink="$I$11" lockText="1" noThreeD="1"/>
</file>

<file path=xl/ctrlProps/ctrlProp37.xml><?xml version="1.0" encoding="utf-8"?>
<formControlPr xmlns="http://schemas.microsoft.com/office/spreadsheetml/2009/9/main" objectType="CheckBox" fmlaLink="$I$29" lockText="1" noThreeD="1"/>
</file>

<file path=xl/ctrlProps/ctrlProp38.xml><?xml version="1.0" encoding="utf-8"?>
<formControlPr xmlns="http://schemas.microsoft.com/office/spreadsheetml/2009/9/main" objectType="CheckBox" fmlaLink="$I$26" lockText="1" noThreeD="1"/>
</file>

<file path=xl/ctrlProps/ctrlProp39.xml><?xml version="1.0" encoding="utf-8"?>
<formControlPr xmlns="http://schemas.microsoft.com/office/spreadsheetml/2009/9/main" objectType="CheckBox" fmlaLink="$I$2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I$14" lockText="1" noThreeD="1"/>
</file>

<file path=xl/ctrlProps/ctrlProp41.xml><?xml version="1.0" encoding="utf-8"?>
<formControlPr xmlns="http://schemas.microsoft.com/office/spreadsheetml/2009/9/main" objectType="CheckBox" fmlaLink="$I$5" lockText="1" noThreeD="1"/>
</file>

<file path=xl/ctrlProps/ctrlProp42.xml><?xml version="1.0" encoding="utf-8"?>
<formControlPr xmlns="http://schemas.microsoft.com/office/spreadsheetml/2009/9/main" objectType="CheckBox" fmlaLink="$I$8" lockText="1" noThreeD="1"/>
</file>

<file path=xl/ctrlProps/ctrlProp43.xml><?xml version="1.0" encoding="utf-8"?>
<formControlPr xmlns="http://schemas.microsoft.com/office/spreadsheetml/2009/9/main" objectType="CheckBox" fmlaLink="$I$17" lockText="1" noThreeD="1"/>
</file>

<file path=xl/ctrlProps/ctrlProp44.xml><?xml version="1.0" encoding="utf-8"?>
<formControlPr xmlns="http://schemas.microsoft.com/office/spreadsheetml/2009/9/main" objectType="CheckBox" fmlaLink="$I$11" lockText="1" noThreeD="1"/>
</file>

<file path=xl/ctrlProps/ctrlProp45.xml><?xml version="1.0" encoding="utf-8"?>
<formControlPr xmlns="http://schemas.microsoft.com/office/spreadsheetml/2009/9/main" objectType="CheckBox" fmlaLink="$I$14" lockText="1" noThreeD="1"/>
</file>

<file path=xl/ctrlProps/ctrlProp46.xml><?xml version="1.0" encoding="utf-8"?>
<formControlPr xmlns="http://schemas.microsoft.com/office/spreadsheetml/2009/9/main" objectType="CheckBox" fmlaLink="$I$19" lockText="1" noThreeD="1"/>
</file>

<file path=xl/ctrlProps/ctrlProp47.xml><?xml version="1.0" encoding="utf-8"?>
<formControlPr xmlns="http://schemas.microsoft.com/office/spreadsheetml/2009/9/main" objectType="CheckBox" fmlaLink="$I$30" lockText="1" noThreeD="1"/>
</file>

<file path=xl/ctrlProps/ctrlProp48.xml><?xml version="1.0" encoding="utf-8"?>
<formControlPr xmlns="http://schemas.microsoft.com/office/spreadsheetml/2009/9/main" objectType="CheckBox" fmlaLink="$I$27" lockText="1" noThreeD="1"/>
</file>

<file path=xl/ctrlProps/ctrlProp49.xml><?xml version="1.0" encoding="utf-8"?>
<formControlPr xmlns="http://schemas.microsoft.com/office/spreadsheetml/2009/9/main" objectType="CheckBox" fmlaLink="$I$24"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I$21" lockText="1" noThreeD="1"/>
</file>

<file path=xl/ctrlProps/ctrlProp51.xml><?xml version="1.0" encoding="utf-8"?>
<formControlPr xmlns="http://schemas.microsoft.com/office/spreadsheetml/2009/9/main" objectType="CheckBox" fmlaLink="$I$8" lockText="1" noThreeD="1"/>
</file>

<file path=xl/ctrlProps/ctrlProp52.xml><?xml version="1.0" encoding="utf-8"?>
<formControlPr xmlns="http://schemas.microsoft.com/office/spreadsheetml/2009/9/main" objectType="CheckBox" fmlaLink="$I$11" lockText="1" noThreeD="1"/>
</file>

<file path=xl/ctrlProps/ctrlProp53.xml><?xml version="1.0" encoding="utf-8"?>
<formControlPr xmlns="http://schemas.microsoft.com/office/spreadsheetml/2009/9/main" objectType="CheckBox" fmlaLink="$I$5" lockText="1" noThreeD="1"/>
</file>

<file path=xl/ctrlProps/ctrlProp54.xml><?xml version="1.0" encoding="utf-8"?>
<formControlPr xmlns="http://schemas.microsoft.com/office/spreadsheetml/2009/9/main" objectType="CheckBox" fmlaLink="$I$14" lockText="1" noThreeD="1"/>
</file>

<file path=xl/ctrlProps/ctrlProp55.xml><?xml version="1.0" encoding="utf-8"?>
<formControlPr xmlns="http://schemas.microsoft.com/office/spreadsheetml/2009/9/main" objectType="CheckBox" fmlaLink="$I$17" lockText="1" noThreeD="1"/>
</file>

<file path=xl/ctrlProps/ctrlProp56.xml><?xml version="1.0" encoding="utf-8"?>
<formControlPr xmlns="http://schemas.microsoft.com/office/spreadsheetml/2009/9/main" objectType="CheckBox" fmlaLink="$I$30" lockText="1" noThreeD="1"/>
</file>

<file path=xl/ctrlProps/ctrlProp57.xml><?xml version="1.0" encoding="utf-8"?>
<formControlPr xmlns="http://schemas.microsoft.com/office/spreadsheetml/2009/9/main" objectType="CheckBox" fmlaLink="$I$19" lockText="1" noThreeD="1"/>
</file>

<file path=xl/ctrlProps/ctrlProp58.xml><?xml version="1.0" encoding="utf-8"?>
<formControlPr xmlns="http://schemas.microsoft.com/office/spreadsheetml/2009/9/main" objectType="CheckBox" fmlaLink="$I$21" lockText="1" noThreeD="1"/>
</file>

<file path=xl/ctrlProps/ctrlProp59.xml><?xml version="1.0" encoding="utf-8"?>
<formControlPr xmlns="http://schemas.microsoft.com/office/spreadsheetml/2009/9/main" objectType="CheckBox" fmlaLink="$I$27"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I$24" lockText="1" noThreeD="1"/>
</file>

<file path=xl/ctrlProps/ctrlProp61.xml><?xml version="1.0" encoding="utf-8"?>
<formControlPr xmlns="http://schemas.microsoft.com/office/spreadsheetml/2009/9/main" objectType="CheckBox" fmlaLink="$I$26" lockText="1" noThreeD="1"/>
</file>

<file path=xl/ctrlProps/ctrlProp62.xml><?xml version="1.0" encoding="utf-8"?>
<formControlPr xmlns="http://schemas.microsoft.com/office/spreadsheetml/2009/9/main" objectType="CheckBox" fmlaLink="$I$29" lockText="1" noThreeD="1"/>
</file>

<file path=xl/ctrlProps/ctrlProp63.xml><?xml version="1.0" encoding="utf-8"?>
<formControlPr xmlns="http://schemas.microsoft.com/office/spreadsheetml/2009/9/main" objectType="CheckBox" fmlaLink="$I$5" lockText="1" noThreeD="1"/>
</file>

<file path=xl/ctrlProps/ctrlProp64.xml><?xml version="1.0" encoding="utf-8"?>
<formControlPr xmlns="http://schemas.microsoft.com/office/spreadsheetml/2009/9/main" objectType="CheckBox" fmlaLink="$I$23" lockText="1" noThreeD="1"/>
</file>

<file path=xl/ctrlProps/ctrlProp65.xml><?xml version="1.0" encoding="utf-8"?>
<formControlPr xmlns="http://schemas.microsoft.com/office/spreadsheetml/2009/9/main" objectType="CheckBox" fmlaLink="$I$20" lockText="1" noThreeD="1"/>
</file>

<file path=xl/ctrlProps/ctrlProp66.xml><?xml version="1.0" encoding="utf-8"?>
<formControlPr xmlns="http://schemas.microsoft.com/office/spreadsheetml/2009/9/main" objectType="CheckBox" fmlaLink="$I$14" lockText="1" noThreeD="1"/>
</file>

<file path=xl/ctrlProps/ctrlProp67.xml><?xml version="1.0" encoding="utf-8"?>
<formControlPr xmlns="http://schemas.microsoft.com/office/spreadsheetml/2009/9/main" objectType="CheckBox" fmlaLink="$I$8" lockText="1" noThreeD="1"/>
</file>

<file path=xl/ctrlProps/ctrlProp68.xml><?xml version="1.0" encoding="utf-8"?>
<formControlPr xmlns="http://schemas.microsoft.com/office/spreadsheetml/2009/9/main" objectType="CheckBox" fmlaLink="$I$8" lockText="1" noThreeD="1"/>
</file>

<file path=xl/ctrlProps/ctrlProp69.xml><?xml version="1.0" encoding="utf-8"?>
<formControlPr xmlns="http://schemas.microsoft.com/office/spreadsheetml/2009/9/main" objectType="CheckBox" fmlaLink="$I$1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I$17" lockText="1" noThreeD="1"/>
</file>

<file path=xl/ctrlProps/ctrlProp71.xml><?xml version="1.0" encoding="utf-8"?>
<formControlPr xmlns="http://schemas.microsoft.com/office/spreadsheetml/2009/9/main" objectType="CheckBox" fmlaLink="$I$5" lockText="1" noThreeD="1"/>
</file>

<file path=xl/ctrlProps/ctrlProp72.xml><?xml version="1.0" encoding="utf-8"?>
<formControlPr xmlns="http://schemas.microsoft.com/office/spreadsheetml/2009/9/main" objectType="CheckBox" fmlaLink="$I$14" lockText="1" noThreeD="1"/>
</file>

<file path=xl/ctrlProps/ctrlProp73.xml><?xml version="1.0" encoding="utf-8"?>
<formControlPr xmlns="http://schemas.microsoft.com/office/spreadsheetml/2009/9/main" objectType="CheckBox" fmlaLink="$I$8" lockText="1" noThreeD="1"/>
</file>

<file path=xl/ctrlProps/ctrlProp74.xml><?xml version="1.0" encoding="utf-8"?>
<formControlPr xmlns="http://schemas.microsoft.com/office/spreadsheetml/2009/9/main" objectType="CheckBox" fmlaLink="$I$11" lockText="1" noThreeD="1"/>
</file>

<file path=xl/ctrlProps/ctrlProp75.xml><?xml version="1.0" encoding="utf-8"?>
<formControlPr xmlns="http://schemas.microsoft.com/office/spreadsheetml/2009/9/main" objectType="CheckBox" fmlaLink="$I$23" lockText="1" noThreeD="1"/>
</file>

<file path=xl/ctrlProps/ctrlProp76.xml><?xml version="1.0" encoding="utf-8"?>
<formControlPr xmlns="http://schemas.microsoft.com/office/spreadsheetml/2009/9/main" objectType="CheckBox" fmlaLink="$I$26" lockText="1" noThreeD="1"/>
</file>

<file path=xl/ctrlProps/ctrlProp77.xml><?xml version="1.0" encoding="utf-8"?>
<formControlPr xmlns="http://schemas.microsoft.com/office/spreadsheetml/2009/9/main" objectType="CheckBox" fmlaLink="$I$29" lockText="1" noThreeD="1"/>
</file>

<file path=xl/ctrlProps/ctrlProp78.xml><?xml version="1.0" encoding="utf-8"?>
<formControlPr xmlns="http://schemas.microsoft.com/office/spreadsheetml/2009/9/main" objectType="CheckBox" fmlaLink="$I$17" lockText="1" noThreeD="1"/>
</file>

<file path=xl/ctrlProps/ctrlProp79.xml><?xml version="1.0" encoding="utf-8"?>
<formControlPr xmlns="http://schemas.microsoft.com/office/spreadsheetml/2009/9/main" objectType="CheckBox" fmlaLink="$I$20" lockText="1" noThreeD="1"/>
</file>

<file path=xl/ctrlProps/ctrlProp8.xml><?xml version="1.0" encoding="utf-8"?>
<formControlPr xmlns="http://schemas.microsoft.com/office/spreadsheetml/2009/9/main" objectType="CheckBox" fmlaLink="$I$20" lockText="1" noThreeD="1"/>
</file>

<file path=xl/ctrlProps/ctrlProp80.xml><?xml version="1.0" encoding="utf-8"?>
<formControlPr xmlns="http://schemas.microsoft.com/office/spreadsheetml/2009/9/main" objectType="CheckBox" fmlaLink="$I$23" lockText="1" noThreeD="1"/>
</file>

<file path=xl/ctrlProps/ctrlProp81.xml><?xml version="1.0" encoding="utf-8"?>
<formControlPr xmlns="http://schemas.microsoft.com/office/spreadsheetml/2009/9/main" objectType="CheckBox" fmlaLink="$I$26" lockText="1" noThreeD="1"/>
</file>

<file path=xl/ctrlProps/ctrlProp82.xml><?xml version="1.0" encoding="utf-8"?>
<formControlPr xmlns="http://schemas.microsoft.com/office/spreadsheetml/2009/9/main" objectType="CheckBox" fmlaLink="$I$29" lockText="1" noThreeD="1"/>
</file>

<file path=xl/ctrlProps/ctrlProp83.xml><?xml version="1.0" encoding="utf-8"?>
<formControlPr xmlns="http://schemas.microsoft.com/office/spreadsheetml/2009/9/main" objectType="CheckBox" fmlaLink="$I$17" lockText="1" noThreeD="1"/>
</file>

<file path=xl/ctrlProps/ctrlProp84.xml><?xml version="1.0" encoding="utf-8"?>
<formControlPr xmlns="http://schemas.microsoft.com/office/spreadsheetml/2009/9/main" objectType="CheckBox" fmlaLink="$I$14" lockText="1" noThreeD="1"/>
</file>

<file path=xl/ctrlProps/ctrlProp85.xml><?xml version="1.0" encoding="utf-8"?>
<formControlPr xmlns="http://schemas.microsoft.com/office/spreadsheetml/2009/9/main" objectType="CheckBox" fmlaLink="$I$11" lockText="1" noThreeD="1"/>
</file>

<file path=xl/ctrlProps/ctrlProp86.xml><?xml version="1.0" encoding="utf-8"?>
<formControlPr xmlns="http://schemas.microsoft.com/office/spreadsheetml/2009/9/main" objectType="CheckBox" fmlaLink="$I$8" lockText="1" noThreeD="1"/>
</file>

<file path=xl/ctrlProps/ctrlProp87.xml><?xml version="1.0" encoding="utf-8"?>
<formControlPr xmlns="http://schemas.microsoft.com/office/spreadsheetml/2009/9/main" objectType="CheckBox" fmlaLink="$I$5" lockText="1" noThreeD="1"/>
</file>

<file path=xl/ctrlProps/ctrlProp88.xml><?xml version="1.0" encoding="utf-8"?>
<formControlPr xmlns="http://schemas.microsoft.com/office/spreadsheetml/2009/9/main" objectType="CheckBox" fmlaLink="$I$20" lockText="1" noThreeD="1"/>
</file>

<file path=xl/ctrlProps/ctrlProp9.xml><?xml version="1.0" encoding="utf-8"?>
<formControlPr xmlns="http://schemas.microsoft.com/office/spreadsheetml/2009/9/main" objectType="CheckBox" fmlaLink="$I$2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831850</xdr:colOff>
          <xdr:row>28</xdr:row>
          <xdr:rowOff>0</xdr:rowOff>
        </xdr:from>
        <xdr:to>
          <xdr:col>5</xdr:col>
          <xdr:colOff>177800</xdr:colOff>
          <xdr:row>29</xdr:row>
          <xdr:rowOff>0</xdr:rowOff>
        </xdr:to>
        <xdr:sp macro="" textlink="">
          <xdr:nvSpPr>
            <xdr:cNvPr id="10470" name="Check Box 230" hidden="1">
              <a:extLst>
                <a:ext uri="{63B3BB69-23CF-44E3-9099-C40C66FF867C}">
                  <a14:compatExt spid="_x0000_s10470"/>
                </a:ext>
                <a:ext uri="{FF2B5EF4-FFF2-40B4-BE49-F238E27FC236}">
                  <a16:creationId xmlns:a16="http://schemas.microsoft.com/office/drawing/2014/main" id="{00000000-0008-0000-0000-0000E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広告、チラシなど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27</xdr:row>
          <xdr:rowOff>0</xdr:rowOff>
        </xdr:from>
        <xdr:to>
          <xdr:col>7</xdr:col>
          <xdr:colOff>514350</xdr:colOff>
          <xdr:row>28</xdr:row>
          <xdr:rowOff>0</xdr:rowOff>
        </xdr:to>
        <xdr:sp macro="" textlink="">
          <xdr:nvSpPr>
            <xdr:cNvPr id="10471" name="Check Box 231" hidden="1">
              <a:extLst>
                <a:ext uri="{63B3BB69-23CF-44E3-9099-C40C66FF867C}">
                  <a14:compatExt spid="_x0000_s10471"/>
                </a:ext>
                <a:ext uri="{FF2B5EF4-FFF2-40B4-BE49-F238E27FC236}">
                  <a16:creationId xmlns:a16="http://schemas.microsoft.com/office/drawing/2014/main" id="{00000000-0008-0000-0000-0000E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ポスター、POPなど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1187450</xdr:colOff>
          <xdr:row>29</xdr:row>
          <xdr:rowOff>0</xdr:rowOff>
        </xdr:from>
        <xdr:to>
          <xdr:col>3</xdr:col>
          <xdr:colOff>444500</xdr:colOff>
          <xdr:row>30</xdr:row>
          <xdr:rowOff>0</xdr:rowOff>
        </xdr:to>
        <xdr:sp macro="" textlink="">
          <xdr:nvSpPr>
            <xdr:cNvPr id="10472" name="Check Box 232" hidden="1">
              <a:extLst>
                <a:ext uri="{63B3BB69-23CF-44E3-9099-C40C66FF867C}">
                  <a14:compatExt spid="_x0000_s10472"/>
                </a:ext>
                <a:ext uri="{FF2B5EF4-FFF2-40B4-BE49-F238E27FC236}">
                  <a16:creationId xmlns:a16="http://schemas.microsoft.com/office/drawing/2014/main" id="{00000000-0008-0000-0000-0000E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831850</xdr:colOff>
          <xdr:row>27</xdr:row>
          <xdr:rowOff>0</xdr:rowOff>
        </xdr:from>
        <xdr:to>
          <xdr:col>5</xdr:col>
          <xdr:colOff>177800</xdr:colOff>
          <xdr:row>28</xdr:row>
          <xdr:rowOff>0</xdr:rowOff>
        </xdr:to>
        <xdr:sp macro="" textlink="">
          <xdr:nvSpPr>
            <xdr:cNvPr id="10473" name="Check Box 233" hidden="1">
              <a:extLst>
                <a:ext uri="{63B3BB69-23CF-44E3-9099-C40C66FF867C}">
                  <a14:compatExt spid="_x0000_s10473"/>
                </a:ext>
                <a:ext uri="{FF2B5EF4-FFF2-40B4-BE49-F238E27FC236}">
                  <a16:creationId xmlns:a16="http://schemas.microsoft.com/office/drawing/2014/main" id="{00000000-0008-0000-0000-0000E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名刺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63500</xdr:colOff>
          <xdr:row>28</xdr:row>
          <xdr:rowOff>6350</xdr:rowOff>
        </xdr:to>
        <xdr:sp macro="" textlink="">
          <xdr:nvSpPr>
            <xdr:cNvPr id="10474" name="Check Box 234" hidden="1">
              <a:extLst>
                <a:ext uri="{63B3BB69-23CF-44E3-9099-C40C66FF867C}">
                  <a14:compatExt spid="_x0000_s10474"/>
                </a:ext>
                <a:ext uri="{FF2B5EF4-FFF2-40B4-BE49-F238E27FC236}">
                  <a16:creationId xmlns:a16="http://schemas.microsoft.com/office/drawing/2014/main" id="{00000000-0008-0000-0000-0000E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WEB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3</xdr:col>
          <xdr:colOff>444500</xdr:colOff>
          <xdr:row>29</xdr:row>
          <xdr:rowOff>6350</xdr:rowOff>
        </xdr:to>
        <xdr:sp macro="" textlink="">
          <xdr:nvSpPr>
            <xdr:cNvPr id="10475" name="Check Box 235" hidden="1">
              <a:extLst>
                <a:ext uri="{63B3BB69-23CF-44E3-9099-C40C66FF867C}">
                  <a14:compatExt spid="_x0000_s10475"/>
                </a:ext>
                <a:ext uri="{FF2B5EF4-FFF2-40B4-BE49-F238E27FC236}">
                  <a16:creationId xmlns:a16="http://schemas.microsoft.com/office/drawing/2014/main" id="{00000000-0008-0000-0000-0000E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環境報告書など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0</xdr:rowOff>
        </xdr:from>
        <xdr:to>
          <xdr:col>7</xdr:col>
          <xdr:colOff>514350</xdr:colOff>
          <xdr:row>29</xdr:row>
          <xdr:rowOff>0</xdr:rowOff>
        </xdr:to>
        <xdr:sp macro="" textlink="">
          <xdr:nvSpPr>
            <xdr:cNvPr id="10476" name="Check Box 236" hidden="1">
              <a:extLst>
                <a:ext uri="{63B3BB69-23CF-44E3-9099-C40C66FF867C}">
                  <a14:compatExt spid="_x0000_s10476"/>
                </a:ext>
                <a:ext uri="{FF2B5EF4-FFF2-40B4-BE49-F238E27FC236}">
                  <a16:creationId xmlns:a16="http://schemas.microsoft.com/office/drawing/2014/main" id="{00000000-0008-0000-0000-0000E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SNSなどでの活用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19</xdr:row>
          <xdr:rowOff>127000</xdr:rowOff>
        </xdr:from>
        <xdr:to>
          <xdr:col>7</xdr:col>
          <xdr:colOff>527050</xdr:colOff>
          <xdr:row>20</xdr:row>
          <xdr:rowOff>127000</xdr:rowOff>
        </xdr:to>
        <xdr:sp macro="" textlink="">
          <xdr:nvSpPr>
            <xdr:cNvPr id="10477" name="Check Box 237" descr="はい" hidden="1">
              <a:extLst>
                <a:ext uri="{63B3BB69-23CF-44E3-9099-C40C66FF867C}">
                  <a14:compatExt spid="_x0000_s10477"/>
                </a:ext>
                <a:ext uri="{FF2B5EF4-FFF2-40B4-BE49-F238E27FC236}">
                  <a16:creationId xmlns:a16="http://schemas.microsoft.com/office/drawing/2014/main" id="{00000000-0008-0000-0000-0000E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食事を提供している施設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20</xdr:row>
          <xdr:rowOff>114300</xdr:rowOff>
        </xdr:from>
        <xdr:to>
          <xdr:col>7</xdr:col>
          <xdr:colOff>527050</xdr:colOff>
          <xdr:row>20</xdr:row>
          <xdr:rowOff>393700</xdr:rowOff>
        </xdr:to>
        <xdr:sp macro="" textlink="">
          <xdr:nvSpPr>
            <xdr:cNvPr id="10478" name="Check Box 238" descr="はい" hidden="1">
              <a:extLst>
                <a:ext uri="{63B3BB69-23CF-44E3-9099-C40C66FF867C}">
                  <a14:compatExt spid="_x0000_s10478"/>
                </a:ext>
                <a:ext uri="{FF2B5EF4-FFF2-40B4-BE49-F238E27FC236}">
                  <a16:creationId xmlns:a16="http://schemas.microsoft.com/office/drawing/2014/main" id="{00000000-0008-0000-0000-0000E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食事を提供していない施設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69850</xdr:colOff>
          <xdr:row>12</xdr:row>
          <xdr:rowOff>0</xdr:rowOff>
        </xdr:to>
        <xdr:sp macro="" textlink="">
          <xdr:nvSpPr>
            <xdr:cNvPr id="106519" name="Check Box 23" hidden="1">
              <a:extLst>
                <a:ext uri="{63B3BB69-23CF-44E3-9099-C40C66FF867C}">
                  <a14:compatExt spid="_x0000_s106519"/>
                </a:ext>
                <a:ext uri="{FF2B5EF4-FFF2-40B4-BE49-F238E27FC236}">
                  <a16:creationId xmlns:a16="http://schemas.microsoft.com/office/drawing/2014/main" id="{00000000-0008-0000-0100-000017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4</xdr:col>
          <xdr:colOff>812800</xdr:colOff>
          <xdr:row>12</xdr:row>
          <xdr:rowOff>0</xdr:rowOff>
        </xdr:to>
        <xdr:sp macro="" textlink="">
          <xdr:nvSpPr>
            <xdr:cNvPr id="106520" name="Check Box 24" descr=" はい" hidden="1">
              <a:extLst>
                <a:ext uri="{63B3BB69-23CF-44E3-9099-C40C66FF867C}">
                  <a14:compatExt spid="_x0000_s106520"/>
                </a:ext>
                <a:ext uri="{FF2B5EF4-FFF2-40B4-BE49-F238E27FC236}">
                  <a16:creationId xmlns:a16="http://schemas.microsoft.com/office/drawing/2014/main" id="{00000000-0008-0000-0100-000018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12</xdr:row>
          <xdr:rowOff>0</xdr:rowOff>
        </xdr:from>
        <xdr:to>
          <xdr:col>6</xdr:col>
          <xdr:colOff>0</xdr:colOff>
          <xdr:row>13</xdr:row>
          <xdr:rowOff>0</xdr:rowOff>
        </xdr:to>
        <xdr:sp macro="" textlink="">
          <xdr:nvSpPr>
            <xdr:cNvPr id="106521" name="Check Box 25" descr=" はい" hidden="1">
              <a:extLst>
                <a:ext uri="{63B3BB69-23CF-44E3-9099-C40C66FF867C}">
                  <a14:compatExt spid="_x0000_s106521"/>
                </a:ext>
                <a:ext uri="{FF2B5EF4-FFF2-40B4-BE49-F238E27FC236}">
                  <a16:creationId xmlns:a16="http://schemas.microsoft.com/office/drawing/2014/main" id="{00000000-0008-0000-0100-000019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消費者への意思確認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xdr:row>
          <xdr:rowOff>0</xdr:rowOff>
        </xdr:from>
        <xdr:to>
          <xdr:col>6</xdr:col>
          <xdr:colOff>0</xdr:colOff>
          <xdr:row>14</xdr:row>
          <xdr:rowOff>0</xdr:rowOff>
        </xdr:to>
        <xdr:sp macro="" textlink="">
          <xdr:nvSpPr>
            <xdr:cNvPr id="106522" name="Check Box 26" descr=" はい" hidden="1">
              <a:extLst>
                <a:ext uri="{63B3BB69-23CF-44E3-9099-C40C66FF867C}">
                  <a14:compatExt spid="_x0000_s106522"/>
                </a:ext>
                <a:ext uri="{FF2B5EF4-FFF2-40B4-BE49-F238E27FC236}">
                  <a16:creationId xmlns:a16="http://schemas.microsoft.com/office/drawing/2014/main" id="{00000000-0008-0000-0100-00001A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有料化・ポイント還元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xdr:row>
          <xdr:rowOff>0</xdr:rowOff>
        </xdr:from>
        <xdr:to>
          <xdr:col>6</xdr:col>
          <xdr:colOff>0</xdr:colOff>
          <xdr:row>15</xdr:row>
          <xdr:rowOff>0</xdr:rowOff>
        </xdr:to>
        <xdr:sp macro="" textlink="">
          <xdr:nvSpPr>
            <xdr:cNvPr id="106523" name="Check Box 27" descr=" はい" hidden="1">
              <a:extLst>
                <a:ext uri="{63B3BB69-23CF-44E3-9099-C40C66FF867C}">
                  <a14:compatExt spid="_x0000_s106523"/>
                </a:ext>
                <a:ext uri="{FF2B5EF4-FFF2-40B4-BE49-F238E27FC236}">
                  <a16:creationId xmlns:a16="http://schemas.microsoft.com/office/drawing/2014/main" id="{00000000-0008-0000-0100-00001B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素材代替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xdr:row>
          <xdr:rowOff>0</xdr:rowOff>
        </xdr:from>
        <xdr:to>
          <xdr:col>6</xdr:col>
          <xdr:colOff>0</xdr:colOff>
          <xdr:row>16</xdr:row>
          <xdr:rowOff>0</xdr:rowOff>
        </xdr:to>
        <xdr:sp macro="" textlink="">
          <xdr:nvSpPr>
            <xdr:cNvPr id="106524" name="Check Box 28" descr=" はい" hidden="1">
              <a:extLst>
                <a:ext uri="{63B3BB69-23CF-44E3-9099-C40C66FF867C}">
                  <a14:compatExt spid="_x0000_s106524"/>
                </a:ext>
                <a:ext uri="{FF2B5EF4-FFF2-40B4-BE49-F238E27FC236}">
                  <a16:creationId xmlns:a16="http://schemas.microsoft.com/office/drawing/2014/main" id="{00000000-0008-0000-0100-00001C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その他(具体的に記載)</a:t>
              </a:r>
            </a:p>
          </xdr:txBody>
        </xdr:sp>
        <xdr:clientData/>
      </xdr:twoCellAnchor>
    </mc:Choice>
    <mc:Fallback/>
  </mc:AlternateContent>
  <xdr:twoCellAnchor>
    <xdr:from>
      <xdr:col>1</xdr:col>
      <xdr:colOff>25400</xdr:colOff>
      <xdr:row>15</xdr:row>
      <xdr:rowOff>12699</xdr:rowOff>
    </xdr:from>
    <xdr:to>
      <xdr:col>3</xdr:col>
      <xdr:colOff>1063625</xdr:colOff>
      <xdr:row>16</xdr:row>
      <xdr:rowOff>228599</xdr:rowOff>
    </xdr:to>
    <xdr:sp macro="" textlink="">
      <xdr:nvSpPr>
        <xdr:cNvPr id="2" name="大かっこ 1">
          <a:extLst>
            <a:ext uri="{FF2B5EF4-FFF2-40B4-BE49-F238E27FC236}">
              <a16:creationId xmlns:a16="http://schemas.microsoft.com/office/drawing/2014/main" id="{F86726C3-4755-4BC5-88C9-30967519152A}"/>
            </a:ext>
          </a:extLst>
        </xdr:cNvPr>
        <xdr:cNvSpPr/>
      </xdr:nvSpPr>
      <xdr:spPr>
        <a:xfrm>
          <a:off x="415925" y="3860799"/>
          <a:ext cx="3228975" cy="44450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1009649</xdr:colOff>
      <xdr:row>14</xdr:row>
      <xdr:rowOff>57150</xdr:rowOff>
    </xdr:from>
    <xdr:to>
      <xdr:col>3</xdr:col>
      <xdr:colOff>1069974</xdr:colOff>
      <xdr:row>14</xdr:row>
      <xdr:rowOff>200024</xdr:rowOff>
    </xdr:to>
    <xdr:sp macro="" textlink="">
      <xdr:nvSpPr>
        <xdr:cNvPr id="3" name="大かっこ 2">
          <a:extLst>
            <a:ext uri="{FF2B5EF4-FFF2-40B4-BE49-F238E27FC236}">
              <a16:creationId xmlns:a16="http://schemas.microsoft.com/office/drawing/2014/main" id="{8169C029-96B7-4F6D-9BA4-A62E733C04A8}"/>
            </a:ext>
          </a:extLst>
        </xdr:cNvPr>
        <xdr:cNvSpPr/>
      </xdr:nvSpPr>
      <xdr:spPr>
        <a:xfrm>
          <a:off x="1400174" y="3676650"/>
          <a:ext cx="2251075" cy="142874"/>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69850</xdr:colOff>
          <xdr:row>3</xdr:row>
          <xdr:rowOff>228600</xdr:rowOff>
        </xdr:to>
        <xdr:sp macro="" textlink="">
          <xdr:nvSpPr>
            <xdr:cNvPr id="106525" name="Check Box 29" hidden="1">
              <a:extLst>
                <a:ext uri="{63B3BB69-23CF-44E3-9099-C40C66FF867C}">
                  <a14:compatExt spid="_x0000_s106525"/>
                </a:ext>
                <a:ext uri="{FF2B5EF4-FFF2-40B4-BE49-F238E27FC236}">
                  <a16:creationId xmlns:a16="http://schemas.microsoft.com/office/drawing/2014/main" id="{00000000-0008-0000-0100-00001D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4</xdr:col>
          <xdr:colOff>812800</xdr:colOff>
          <xdr:row>3</xdr:row>
          <xdr:rowOff>228600</xdr:rowOff>
        </xdr:to>
        <xdr:sp macro="" textlink="">
          <xdr:nvSpPr>
            <xdr:cNvPr id="106526" name="Check Box 30" descr=" はい" hidden="1">
              <a:extLst>
                <a:ext uri="{63B3BB69-23CF-44E3-9099-C40C66FF867C}">
                  <a14:compatExt spid="_x0000_s106526"/>
                </a:ext>
                <a:ext uri="{FF2B5EF4-FFF2-40B4-BE49-F238E27FC236}">
                  <a16:creationId xmlns:a16="http://schemas.microsoft.com/office/drawing/2014/main" id="{00000000-0008-0000-0100-00001E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69850</xdr:colOff>
          <xdr:row>7</xdr:row>
          <xdr:rowOff>228600</xdr:rowOff>
        </xdr:to>
        <xdr:sp macro="" textlink="">
          <xdr:nvSpPr>
            <xdr:cNvPr id="106527" name="Check Box 31" hidden="1">
              <a:extLst>
                <a:ext uri="{63B3BB69-23CF-44E3-9099-C40C66FF867C}">
                  <a14:compatExt spid="_x0000_s106527"/>
                </a:ext>
                <a:ext uri="{FF2B5EF4-FFF2-40B4-BE49-F238E27FC236}">
                  <a16:creationId xmlns:a16="http://schemas.microsoft.com/office/drawing/2014/main" id="{00000000-0008-0000-0100-00001F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812800</xdr:colOff>
          <xdr:row>7</xdr:row>
          <xdr:rowOff>228600</xdr:rowOff>
        </xdr:to>
        <xdr:sp macro="" textlink="">
          <xdr:nvSpPr>
            <xdr:cNvPr id="106528" name="Check Box 32" descr=" はい" hidden="1">
              <a:extLst>
                <a:ext uri="{63B3BB69-23CF-44E3-9099-C40C66FF867C}">
                  <a14:compatExt spid="_x0000_s106528"/>
                </a:ext>
                <a:ext uri="{FF2B5EF4-FFF2-40B4-BE49-F238E27FC236}">
                  <a16:creationId xmlns:a16="http://schemas.microsoft.com/office/drawing/2014/main" id="{00000000-0008-0000-0100-000020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0</xdr:rowOff>
        </xdr:to>
        <xdr:sp macro="" textlink="">
          <xdr:nvSpPr>
            <xdr:cNvPr id="106534" name="Check Box 38" descr="はい" hidden="1">
              <a:extLst>
                <a:ext uri="{63B3BB69-23CF-44E3-9099-C40C66FF867C}">
                  <a14:compatExt spid="_x0000_s106534"/>
                </a:ext>
                <a:ext uri="{FF2B5EF4-FFF2-40B4-BE49-F238E27FC236}">
                  <a16:creationId xmlns:a16="http://schemas.microsoft.com/office/drawing/2014/main" id="{00000000-0008-0000-0100-000026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69850</xdr:colOff>
          <xdr:row>17</xdr:row>
          <xdr:rowOff>228600</xdr:rowOff>
        </xdr:to>
        <xdr:sp macro="" textlink="">
          <xdr:nvSpPr>
            <xdr:cNvPr id="106538" name="Check Box 42" hidden="1">
              <a:extLst>
                <a:ext uri="{63B3BB69-23CF-44E3-9099-C40C66FF867C}">
                  <a14:compatExt spid="_x0000_s106538"/>
                </a:ext>
                <a:ext uri="{FF2B5EF4-FFF2-40B4-BE49-F238E27FC236}">
                  <a16:creationId xmlns:a16="http://schemas.microsoft.com/office/drawing/2014/main" id="{00000000-0008-0000-0100-00002A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4</xdr:col>
          <xdr:colOff>812800</xdr:colOff>
          <xdr:row>17</xdr:row>
          <xdr:rowOff>228600</xdr:rowOff>
        </xdr:to>
        <xdr:sp macro="" textlink="">
          <xdr:nvSpPr>
            <xdr:cNvPr id="106539" name="Check Box 43" descr=" はい" hidden="1">
              <a:extLst>
                <a:ext uri="{63B3BB69-23CF-44E3-9099-C40C66FF867C}">
                  <a14:compatExt spid="_x0000_s106539"/>
                </a:ext>
                <a:ext uri="{FF2B5EF4-FFF2-40B4-BE49-F238E27FC236}">
                  <a16:creationId xmlns:a16="http://schemas.microsoft.com/office/drawing/2014/main" id="{00000000-0008-0000-0100-00002B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0</xdr:rowOff>
        </xdr:to>
        <xdr:sp macro="" textlink="">
          <xdr:nvSpPr>
            <xdr:cNvPr id="106540" name="Check Box 44" descr="はい" hidden="1">
              <a:extLst>
                <a:ext uri="{63B3BB69-23CF-44E3-9099-C40C66FF867C}">
                  <a14:compatExt spid="_x0000_s106540"/>
                </a:ext>
                <a:ext uri="{FF2B5EF4-FFF2-40B4-BE49-F238E27FC236}">
                  <a16:creationId xmlns:a16="http://schemas.microsoft.com/office/drawing/2014/main" id="{00000000-0008-0000-0100-00002C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0</xdr:rowOff>
        </xdr:to>
        <xdr:sp macro="" textlink="">
          <xdr:nvSpPr>
            <xdr:cNvPr id="106541" name="Check Box 45" descr="はい" hidden="1">
              <a:extLst>
                <a:ext uri="{63B3BB69-23CF-44E3-9099-C40C66FF867C}">
                  <a14:compatExt spid="_x0000_s106541"/>
                </a:ext>
                <a:ext uri="{FF2B5EF4-FFF2-40B4-BE49-F238E27FC236}">
                  <a16:creationId xmlns:a16="http://schemas.microsoft.com/office/drawing/2014/main" id="{00000000-0008-0000-0100-00002D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6</xdr:col>
          <xdr:colOff>0</xdr:colOff>
          <xdr:row>23</xdr:row>
          <xdr:rowOff>0</xdr:rowOff>
        </xdr:to>
        <xdr:sp macro="" textlink="">
          <xdr:nvSpPr>
            <xdr:cNvPr id="106542" name="Check Box 46" descr="はい" hidden="1">
              <a:extLst>
                <a:ext uri="{63B3BB69-23CF-44E3-9099-C40C66FF867C}">
                  <a14:compatExt spid="_x0000_s106542"/>
                </a:ext>
                <a:ext uri="{FF2B5EF4-FFF2-40B4-BE49-F238E27FC236}">
                  <a16:creationId xmlns:a16="http://schemas.microsoft.com/office/drawing/2014/main" id="{00000000-0008-0000-0100-00002E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0</xdr:rowOff>
        </xdr:to>
        <xdr:sp macro="" textlink="">
          <xdr:nvSpPr>
            <xdr:cNvPr id="106543" name="Check Box 47" descr="はい" hidden="1">
              <a:extLst>
                <a:ext uri="{63B3BB69-23CF-44E3-9099-C40C66FF867C}">
                  <a14:compatExt spid="_x0000_s106543"/>
                </a:ext>
                <a:ext uri="{FF2B5EF4-FFF2-40B4-BE49-F238E27FC236}">
                  <a16:creationId xmlns:a16="http://schemas.microsoft.com/office/drawing/2014/main" id="{00000000-0008-0000-0100-00002F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使用なし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0</xdr:rowOff>
        </xdr:to>
        <xdr:sp macro="" textlink="">
          <xdr:nvSpPr>
            <xdr:cNvPr id="106544" name="Check Box 48" descr="はい" hidden="1">
              <a:extLst>
                <a:ext uri="{63B3BB69-23CF-44E3-9099-C40C66FF867C}">
                  <a14:compatExt spid="_x0000_s106544"/>
                </a:ext>
                <a:ext uri="{FF2B5EF4-FFF2-40B4-BE49-F238E27FC236}">
                  <a16:creationId xmlns:a16="http://schemas.microsoft.com/office/drawing/2014/main" id="{00000000-0008-0000-0100-000030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5</xdr:col>
          <xdr:colOff>0</xdr:colOff>
          <xdr:row>23</xdr:row>
          <xdr:rowOff>0</xdr:rowOff>
        </xdr:to>
        <xdr:sp macro="" textlink="">
          <xdr:nvSpPr>
            <xdr:cNvPr id="106545" name="Check Box 49" descr="はい" hidden="1">
              <a:extLst>
                <a:ext uri="{63B3BB69-23CF-44E3-9099-C40C66FF867C}">
                  <a14:compatExt spid="_x0000_s106545"/>
                </a:ext>
                <a:ext uri="{FF2B5EF4-FFF2-40B4-BE49-F238E27FC236}">
                  <a16:creationId xmlns:a16="http://schemas.microsoft.com/office/drawing/2014/main" id="{00000000-0008-0000-0100-000031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0</xdr:rowOff>
        </xdr:to>
        <xdr:sp macro="" textlink="">
          <xdr:nvSpPr>
            <xdr:cNvPr id="106546" name="Check Box 50" descr="はい" hidden="1">
              <a:extLst>
                <a:ext uri="{63B3BB69-23CF-44E3-9099-C40C66FF867C}">
                  <a14:compatExt spid="_x0000_s106546"/>
                </a:ext>
                <a:ext uri="{FF2B5EF4-FFF2-40B4-BE49-F238E27FC236}">
                  <a16:creationId xmlns:a16="http://schemas.microsoft.com/office/drawing/2014/main" id="{00000000-0008-0000-0100-000032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使用あり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69850</xdr:colOff>
          <xdr:row>24</xdr:row>
          <xdr:rowOff>228600</xdr:rowOff>
        </xdr:to>
        <xdr:sp macro="" textlink="">
          <xdr:nvSpPr>
            <xdr:cNvPr id="106547" name="Check Box 51" hidden="1">
              <a:extLst>
                <a:ext uri="{63B3BB69-23CF-44E3-9099-C40C66FF867C}">
                  <a14:compatExt spid="_x0000_s106547"/>
                </a:ext>
                <a:ext uri="{FF2B5EF4-FFF2-40B4-BE49-F238E27FC236}">
                  <a16:creationId xmlns:a16="http://schemas.microsoft.com/office/drawing/2014/main" id="{00000000-0008-0000-0100-000033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4</xdr:col>
          <xdr:colOff>812800</xdr:colOff>
          <xdr:row>24</xdr:row>
          <xdr:rowOff>228600</xdr:rowOff>
        </xdr:to>
        <xdr:sp macro="" textlink="">
          <xdr:nvSpPr>
            <xdr:cNvPr id="106548" name="Check Box 52" descr=" はい" hidden="1">
              <a:extLst>
                <a:ext uri="{63B3BB69-23CF-44E3-9099-C40C66FF867C}">
                  <a14:compatExt spid="_x0000_s106548"/>
                </a:ext>
                <a:ext uri="{FF2B5EF4-FFF2-40B4-BE49-F238E27FC236}">
                  <a16:creationId xmlns:a16="http://schemas.microsoft.com/office/drawing/2014/main" id="{00000000-0008-0000-0100-000034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49178" name="Check Box 26" descr="はい" hidden="1">
              <a:extLst>
                <a:ext uri="{63B3BB69-23CF-44E3-9099-C40C66FF867C}">
                  <a14:compatExt spid="_x0000_s49178"/>
                </a:ext>
                <a:ext uri="{FF2B5EF4-FFF2-40B4-BE49-F238E27FC236}">
                  <a16:creationId xmlns:a16="http://schemas.microsoft.com/office/drawing/2014/main" id="{00000000-0008-0000-0200-00001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0</xdr:colOff>
          <xdr:row>20</xdr:row>
          <xdr:rowOff>12700</xdr:rowOff>
        </xdr:to>
        <xdr:sp macro="" textlink="">
          <xdr:nvSpPr>
            <xdr:cNvPr id="49179" name="Check Box 27" descr="はい" hidden="1">
              <a:extLst>
                <a:ext uri="{63B3BB69-23CF-44E3-9099-C40C66FF867C}">
                  <a14:compatExt spid="_x0000_s49179"/>
                </a:ext>
                <a:ext uri="{FF2B5EF4-FFF2-40B4-BE49-F238E27FC236}">
                  <a16:creationId xmlns:a16="http://schemas.microsoft.com/office/drawing/2014/main" id="{00000000-0008-0000-0200-00001B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0</xdr:rowOff>
        </xdr:from>
        <xdr:to>
          <xdr:col>6</xdr:col>
          <xdr:colOff>0</xdr:colOff>
          <xdr:row>29</xdr:row>
          <xdr:rowOff>0</xdr:rowOff>
        </xdr:to>
        <xdr:sp macro="" textlink="">
          <xdr:nvSpPr>
            <xdr:cNvPr id="49180" name="Check Box 28" descr="はい" hidden="1">
              <a:extLst>
                <a:ext uri="{63B3BB69-23CF-44E3-9099-C40C66FF867C}">
                  <a14:compatExt spid="_x0000_s49180"/>
                </a:ext>
                <a:ext uri="{FF2B5EF4-FFF2-40B4-BE49-F238E27FC236}">
                  <a16:creationId xmlns:a16="http://schemas.microsoft.com/office/drawing/2014/main" id="{00000000-0008-0000-0200-00001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61</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409575" y="9058275"/>
          <a:ext cx="3238499" cy="54298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49255" name="Check Box 103" hidden="1">
              <a:extLst>
                <a:ext uri="{63B3BB69-23CF-44E3-9099-C40C66FF867C}">
                  <a14:compatExt spid="_x0000_s49255"/>
                </a:ext>
                <a:ext uri="{FF2B5EF4-FFF2-40B4-BE49-F238E27FC236}">
                  <a16:creationId xmlns:a16="http://schemas.microsoft.com/office/drawing/2014/main" id="{00000000-0008-0000-0200-000067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49256" name="Check Box 104" hidden="1">
              <a:extLst>
                <a:ext uri="{63B3BB69-23CF-44E3-9099-C40C66FF867C}">
                  <a14:compatExt spid="_x0000_s49256"/>
                </a:ext>
                <a:ext uri="{FF2B5EF4-FFF2-40B4-BE49-F238E27FC236}">
                  <a16:creationId xmlns:a16="http://schemas.microsoft.com/office/drawing/2014/main" id="{00000000-0008-0000-0200-00006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49257" name="Check Box 105" hidden="1">
              <a:extLst>
                <a:ext uri="{63B3BB69-23CF-44E3-9099-C40C66FF867C}">
                  <a14:compatExt spid="_x0000_s49257"/>
                </a:ext>
                <a:ext uri="{FF2B5EF4-FFF2-40B4-BE49-F238E27FC236}">
                  <a16:creationId xmlns:a16="http://schemas.microsoft.com/office/drawing/2014/main" id="{00000000-0008-0000-0200-000069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6</xdr:col>
          <xdr:colOff>0</xdr:colOff>
          <xdr:row>26</xdr:row>
          <xdr:rowOff>0</xdr:rowOff>
        </xdr:to>
        <xdr:sp macro="" textlink="">
          <xdr:nvSpPr>
            <xdr:cNvPr id="49272" name="Check Box 120" descr="はい" hidden="1">
              <a:extLst>
                <a:ext uri="{63B3BB69-23CF-44E3-9099-C40C66FF867C}">
                  <a14:compatExt spid="_x0000_s49272"/>
                </a:ext>
                <a:ext uri="{FF2B5EF4-FFF2-40B4-BE49-F238E27FC236}">
                  <a16:creationId xmlns:a16="http://schemas.microsoft.com/office/drawing/2014/main" id="{00000000-0008-0000-0200-00007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3" name="大かっこ 2">
          <a:extLst>
            <a:ext uri="{FF2B5EF4-FFF2-40B4-BE49-F238E27FC236}">
              <a16:creationId xmlns:a16="http://schemas.microsoft.com/office/drawing/2014/main" id="{BAAF9A5D-30B7-4CE8-B3FB-FBB59DA57129}"/>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6</xdr:col>
          <xdr:colOff>0</xdr:colOff>
          <xdr:row>23</xdr:row>
          <xdr:rowOff>0</xdr:rowOff>
        </xdr:to>
        <xdr:sp macro="" textlink="">
          <xdr:nvSpPr>
            <xdr:cNvPr id="49274" name="Check Box 122" descr="はい" hidden="1">
              <a:extLst>
                <a:ext uri="{63B3BB69-23CF-44E3-9099-C40C66FF867C}">
                  <a14:compatExt spid="_x0000_s49274"/>
                </a:ext>
                <a:ext uri="{FF2B5EF4-FFF2-40B4-BE49-F238E27FC236}">
                  <a16:creationId xmlns:a16="http://schemas.microsoft.com/office/drawing/2014/main" id="{00000000-0008-0000-0200-00007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21</xdr:row>
      <xdr:rowOff>257175</xdr:rowOff>
    </xdr:from>
    <xdr:to>
      <xdr:col>3</xdr:col>
      <xdr:colOff>1066799</xdr:colOff>
      <xdr:row>24</xdr:row>
      <xdr:rowOff>61</xdr:rowOff>
    </xdr:to>
    <xdr:sp macro="" textlink="">
      <xdr:nvSpPr>
        <xdr:cNvPr id="4" name="大かっこ 3">
          <a:extLst>
            <a:ext uri="{FF2B5EF4-FFF2-40B4-BE49-F238E27FC236}">
              <a16:creationId xmlns:a16="http://schemas.microsoft.com/office/drawing/2014/main" id="{170BA0F1-284A-4294-BE8D-6D1EC99313DA}"/>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49276" name="Check Box 124" hidden="1">
              <a:extLst>
                <a:ext uri="{63B3BB69-23CF-44E3-9099-C40C66FF867C}">
                  <a14:compatExt spid="_x0000_s49276"/>
                </a:ext>
                <a:ext uri="{FF2B5EF4-FFF2-40B4-BE49-F238E27FC236}">
                  <a16:creationId xmlns:a16="http://schemas.microsoft.com/office/drawing/2014/main" id="{00000000-0008-0000-0200-00007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19050</xdr:colOff>
      <xdr:row>28</xdr:row>
      <xdr:rowOff>257175</xdr:rowOff>
    </xdr:from>
    <xdr:to>
      <xdr:col>3</xdr:col>
      <xdr:colOff>1066799</xdr:colOff>
      <xdr:row>31</xdr:row>
      <xdr:rowOff>61</xdr:rowOff>
    </xdr:to>
    <xdr:sp macro="" textlink="">
      <xdr:nvSpPr>
        <xdr:cNvPr id="24" name="大かっこ 23">
          <a:extLst>
            <a:ext uri="{FF2B5EF4-FFF2-40B4-BE49-F238E27FC236}">
              <a16:creationId xmlns:a16="http://schemas.microsoft.com/office/drawing/2014/main" id="{00000000-0008-0000-0300-000018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67631" name="Check Box 47" hidden="1">
              <a:extLst>
                <a:ext uri="{63B3BB69-23CF-44E3-9099-C40C66FF867C}">
                  <a14:compatExt spid="_x0000_s67631"/>
                </a:ext>
                <a:ext uri="{FF2B5EF4-FFF2-40B4-BE49-F238E27FC236}">
                  <a16:creationId xmlns:a16="http://schemas.microsoft.com/office/drawing/2014/main" id="{00000000-0008-0000-0300-00002F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67633" name="Check Box 49" hidden="1">
              <a:extLst>
                <a:ext uri="{63B3BB69-23CF-44E3-9099-C40C66FF867C}">
                  <a14:compatExt spid="_x0000_s67633"/>
                </a:ext>
                <a:ext uri="{FF2B5EF4-FFF2-40B4-BE49-F238E27FC236}">
                  <a16:creationId xmlns:a16="http://schemas.microsoft.com/office/drawing/2014/main" id="{00000000-0008-0000-0300-000031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139700</xdr:rowOff>
        </xdr:from>
        <xdr:to>
          <xdr:col>6</xdr:col>
          <xdr:colOff>0</xdr:colOff>
          <xdr:row>19</xdr:row>
          <xdr:rowOff>146050</xdr:rowOff>
        </xdr:to>
        <xdr:sp macro="" textlink="">
          <xdr:nvSpPr>
            <xdr:cNvPr id="67634" name="Check Box 50" hidden="1">
              <a:extLst>
                <a:ext uri="{63B3BB69-23CF-44E3-9099-C40C66FF867C}">
                  <a14:compatExt spid="_x0000_s67634"/>
                </a:ext>
                <a:ext uri="{FF2B5EF4-FFF2-40B4-BE49-F238E27FC236}">
                  <a16:creationId xmlns:a16="http://schemas.microsoft.com/office/drawing/2014/main" id="{00000000-0008-0000-0300-000032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67638" name="Check Box 54" hidden="1">
              <a:extLst>
                <a:ext uri="{63B3BB69-23CF-44E3-9099-C40C66FF867C}">
                  <a14:compatExt spid="_x0000_s67638"/>
                </a:ext>
                <a:ext uri="{FF2B5EF4-FFF2-40B4-BE49-F238E27FC236}">
                  <a16:creationId xmlns:a16="http://schemas.microsoft.com/office/drawing/2014/main" id="{00000000-0008-0000-0300-000036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67639" name="Check Box 55" hidden="1">
              <a:extLst>
                <a:ext uri="{63B3BB69-23CF-44E3-9099-C40C66FF867C}">
                  <a14:compatExt spid="_x0000_s67639"/>
                </a:ext>
                <a:ext uri="{FF2B5EF4-FFF2-40B4-BE49-F238E27FC236}">
                  <a16:creationId xmlns:a16="http://schemas.microsoft.com/office/drawing/2014/main" id="{00000000-0008-0000-0300-000037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67640" name="Check Box 56" hidden="1">
              <a:extLst>
                <a:ext uri="{63B3BB69-23CF-44E3-9099-C40C66FF867C}">
                  <a14:compatExt spid="_x0000_s67640"/>
                </a:ext>
                <a:ext uri="{FF2B5EF4-FFF2-40B4-BE49-F238E27FC236}">
                  <a16:creationId xmlns:a16="http://schemas.microsoft.com/office/drawing/2014/main" id="{00000000-0008-0000-0300-000038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0</xdr:rowOff>
        </xdr:to>
        <xdr:sp macro="" textlink="">
          <xdr:nvSpPr>
            <xdr:cNvPr id="67641" name="Check Box 57" hidden="1">
              <a:extLst>
                <a:ext uri="{63B3BB69-23CF-44E3-9099-C40C66FF867C}">
                  <a14:compatExt spid="_x0000_s67641"/>
                </a:ext>
                <a:ext uri="{FF2B5EF4-FFF2-40B4-BE49-F238E27FC236}">
                  <a16:creationId xmlns:a16="http://schemas.microsoft.com/office/drawing/2014/main" id="{00000000-0008-0000-0300-000039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25</xdr:row>
      <xdr:rowOff>257175</xdr:rowOff>
    </xdr:from>
    <xdr:to>
      <xdr:col>3</xdr:col>
      <xdr:colOff>1066799</xdr:colOff>
      <xdr:row>28</xdr:row>
      <xdr:rowOff>61</xdr:rowOff>
    </xdr:to>
    <xdr:sp macro="" textlink="">
      <xdr:nvSpPr>
        <xdr:cNvPr id="2" name="大かっこ 1">
          <a:extLst>
            <a:ext uri="{FF2B5EF4-FFF2-40B4-BE49-F238E27FC236}">
              <a16:creationId xmlns:a16="http://schemas.microsoft.com/office/drawing/2014/main" id="{9062AE13-6517-4FB4-9A7C-F1D2E185CB3E}"/>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0</xdr:rowOff>
        </xdr:to>
        <xdr:sp macro="" textlink="">
          <xdr:nvSpPr>
            <xdr:cNvPr id="67643" name="Check Box 59" hidden="1">
              <a:extLst>
                <a:ext uri="{63B3BB69-23CF-44E3-9099-C40C66FF867C}">
                  <a14:compatExt spid="_x0000_s67643"/>
                </a:ext>
                <a:ext uri="{FF2B5EF4-FFF2-40B4-BE49-F238E27FC236}">
                  <a16:creationId xmlns:a16="http://schemas.microsoft.com/office/drawing/2014/main" id="{00000000-0008-0000-0300-00003B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22</xdr:row>
      <xdr:rowOff>257175</xdr:rowOff>
    </xdr:from>
    <xdr:to>
      <xdr:col>3</xdr:col>
      <xdr:colOff>1066799</xdr:colOff>
      <xdr:row>25</xdr:row>
      <xdr:rowOff>61</xdr:rowOff>
    </xdr:to>
    <xdr:sp macro="" textlink="">
      <xdr:nvSpPr>
        <xdr:cNvPr id="3" name="大かっこ 2">
          <a:extLst>
            <a:ext uri="{FF2B5EF4-FFF2-40B4-BE49-F238E27FC236}">
              <a16:creationId xmlns:a16="http://schemas.microsoft.com/office/drawing/2014/main" id="{6759B4A6-B919-4365-8FB4-8BC5138006E8}"/>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0</xdr:rowOff>
        </xdr:to>
        <xdr:sp macro="" textlink="">
          <xdr:nvSpPr>
            <xdr:cNvPr id="67645" name="Check Box 61" hidden="1">
              <a:extLst>
                <a:ext uri="{63B3BB69-23CF-44E3-9099-C40C66FF867C}">
                  <a14:compatExt spid="_x0000_s67645"/>
                </a:ext>
                <a:ext uri="{FF2B5EF4-FFF2-40B4-BE49-F238E27FC236}">
                  <a16:creationId xmlns:a16="http://schemas.microsoft.com/office/drawing/2014/main" id="{00000000-0008-0000-0300-00003D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22</xdr:row>
          <xdr:rowOff>0</xdr:rowOff>
        </xdr:to>
        <xdr:sp macro="" textlink="">
          <xdr:nvSpPr>
            <xdr:cNvPr id="67646" name="Check Box 62" hidden="1">
              <a:extLst>
                <a:ext uri="{63B3BB69-23CF-44E3-9099-C40C66FF867C}">
                  <a14:compatExt spid="_x0000_s67646"/>
                </a:ext>
                <a:ext uri="{FF2B5EF4-FFF2-40B4-BE49-F238E27FC236}">
                  <a16:creationId xmlns:a16="http://schemas.microsoft.com/office/drawing/2014/main" id="{00000000-0008-0000-0300-00003E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99341" name="Check Box 13" descr="はい" hidden="1">
              <a:extLst>
                <a:ext uri="{63B3BB69-23CF-44E3-9099-C40C66FF867C}">
                  <a14:compatExt spid="_x0000_s99341"/>
                </a:ext>
                <a:ext uri="{FF2B5EF4-FFF2-40B4-BE49-F238E27FC236}">
                  <a16:creationId xmlns:a16="http://schemas.microsoft.com/office/drawing/2014/main" id="{00000000-0008-0000-0400-00000D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99342" name="Check Box 14" descr="はい" hidden="1">
              <a:extLst>
                <a:ext uri="{63B3BB69-23CF-44E3-9099-C40C66FF867C}">
                  <a14:compatExt spid="_x0000_s99342"/>
                </a:ext>
                <a:ext uri="{FF2B5EF4-FFF2-40B4-BE49-F238E27FC236}">
                  <a16:creationId xmlns:a16="http://schemas.microsoft.com/office/drawing/2014/main" id="{00000000-0008-0000-0400-00000E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99343" name="Check Box 15" descr="はい" hidden="1">
              <a:extLst>
                <a:ext uri="{63B3BB69-23CF-44E3-9099-C40C66FF867C}">
                  <a14:compatExt spid="_x0000_s99343"/>
                </a:ext>
                <a:ext uri="{FF2B5EF4-FFF2-40B4-BE49-F238E27FC236}">
                  <a16:creationId xmlns:a16="http://schemas.microsoft.com/office/drawing/2014/main" id="{00000000-0008-0000-0400-00000F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0</xdr:rowOff>
        </xdr:to>
        <xdr:sp macro="" textlink="">
          <xdr:nvSpPr>
            <xdr:cNvPr id="99347" name="Check Box 19" descr="はい" hidden="1">
              <a:extLst>
                <a:ext uri="{63B3BB69-23CF-44E3-9099-C40C66FF867C}">
                  <a14:compatExt spid="_x0000_s99347"/>
                </a:ext>
                <a:ext uri="{FF2B5EF4-FFF2-40B4-BE49-F238E27FC236}">
                  <a16:creationId xmlns:a16="http://schemas.microsoft.com/office/drawing/2014/main" id="{00000000-0008-0000-0400-000013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28</xdr:row>
      <xdr:rowOff>257175</xdr:rowOff>
    </xdr:from>
    <xdr:to>
      <xdr:col>3</xdr:col>
      <xdr:colOff>1066799</xdr:colOff>
      <xdr:row>31</xdr:row>
      <xdr:rowOff>61</xdr:rowOff>
    </xdr:to>
    <xdr:sp macro="" textlink="">
      <xdr:nvSpPr>
        <xdr:cNvPr id="4" name="大かっこ 3">
          <a:extLst>
            <a:ext uri="{FF2B5EF4-FFF2-40B4-BE49-F238E27FC236}">
              <a16:creationId xmlns:a16="http://schemas.microsoft.com/office/drawing/2014/main" id="{00000000-0008-0000-0400-000004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99391" name="Check Box 63" descr="はい" hidden="1">
              <a:extLst>
                <a:ext uri="{63B3BB69-23CF-44E3-9099-C40C66FF867C}">
                  <a14:compatExt spid="_x0000_s99391"/>
                </a:ext>
                <a:ext uri="{FF2B5EF4-FFF2-40B4-BE49-F238E27FC236}">
                  <a16:creationId xmlns:a16="http://schemas.microsoft.com/office/drawing/2014/main" id="{00000000-0008-0000-0400-00003F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99392" name="Check Box 64" descr="はい" hidden="1">
              <a:extLst>
                <a:ext uri="{63B3BB69-23CF-44E3-9099-C40C66FF867C}">
                  <a14:compatExt spid="_x0000_s99392"/>
                </a:ext>
                <a:ext uri="{FF2B5EF4-FFF2-40B4-BE49-F238E27FC236}">
                  <a16:creationId xmlns:a16="http://schemas.microsoft.com/office/drawing/2014/main" id="{00000000-0008-0000-0400-000040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12700</xdr:rowOff>
        </xdr:to>
        <xdr:sp macro="" textlink="">
          <xdr:nvSpPr>
            <xdr:cNvPr id="99394" name="Check Box 66" descr="はい" hidden="1">
              <a:extLst>
                <a:ext uri="{63B3BB69-23CF-44E3-9099-C40C66FF867C}">
                  <a14:compatExt spid="_x0000_s99394"/>
                </a:ext>
                <a:ext uri="{FF2B5EF4-FFF2-40B4-BE49-F238E27FC236}">
                  <a16:creationId xmlns:a16="http://schemas.microsoft.com/office/drawing/2014/main" id="{00000000-0008-0000-0400-000042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25</xdr:row>
      <xdr:rowOff>257175</xdr:rowOff>
    </xdr:from>
    <xdr:to>
      <xdr:col>3</xdr:col>
      <xdr:colOff>1066799</xdr:colOff>
      <xdr:row>28</xdr:row>
      <xdr:rowOff>61</xdr:rowOff>
    </xdr:to>
    <xdr:sp macro="" textlink="">
      <xdr:nvSpPr>
        <xdr:cNvPr id="5" name="大かっこ 4">
          <a:extLst>
            <a:ext uri="{FF2B5EF4-FFF2-40B4-BE49-F238E27FC236}">
              <a16:creationId xmlns:a16="http://schemas.microsoft.com/office/drawing/2014/main" id="{7B6C09D6-F4BC-43DD-8494-3E89BB9CBDA5}"/>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12700</xdr:rowOff>
        </xdr:to>
        <xdr:sp macro="" textlink="">
          <xdr:nvSpPr>
            <xdr:cNvPr id="99396" name="Check Box 68" descr="はい" hidden="1">
              <a:extLst>
                <a:ext uri="{63B3BB69-23CF-44E3-9099-C40C66FF867C}">
                  <a14:compatExt spid="_x0000_s99396"/>
                </a:ext>
                <a:ext uri="{FF2B5EF4-FFF2-40B4-BE49-F238E27FC236}">
                  <a16:creationId xmlns:a16="http://schemas.microsoft.com/office/drawing/2014/main" id="{00000000-0008-0000-0400-000044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22</xdr:row>
      <xdr:rowOff>257175</xdr:rowOff>
    </xdr:from>
    <xdr:to>
      <xdr:col>3</xdr:col>
      <xdr:colOff>1066799</xdr:colOff>
      <xdr:row>25</xdr:row>
      <xdr:rowOff>61</xdr:rowOff>
    </xdr:to>
    <xdr:sp macro="" textlink="">
      <xdr:nvSpPr>
        <xdr:cNvPr id="6" name="大かっこ 5">
          <a:extLst>
            <a:ext uri="{FF2B5EF4-FFF2-40B4-BE49-F238E27FC236}">
              <a16:creationId xmlns:a16="http://schemas.microsoft.com/office/drawing/2014/main" id="{35D6DA0C-F2E6-4EE1-8F8F-CEF3E0FC150E}"/>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20</xdr:row>
          <xdr:rowOff>12700</xdr:rowOff>
        </xdr:to>
        <xdr:sp macro="" textlink="">
          <xdr:nvSpPr>
            <xdr:cNvPr id="99397" name="Check Box 69" descr="はい" hidden="1">
              <a:extLst>
                <a:ext uri="{63B3BB69-23CF-44E3-9099-C40C66FF867C}">
                  <a14:compatExt spid="_x0000_s99397"/>
                </a:ext>
                <a:ext uri="{FF2B5EF4-FFF2-40B4-BE49-F238E27FC236}">
                  <a16:creationId xmlns:a16="http://schemas.microsoft.com/office/drawing/2014/main" id="{00000000-0008-0000-0400-000045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22</xdr:row>
          <xdr:rowOff>0</xdr:rowOff>
        </xdr:to>
        <xdr:sp macro="" textlink="">
          <xdr:nvSpPr>
            <xdr:cNvPr id="99399" name="Check Box 71" descr="はい" hidden="1">
              <a:extLst>
                <a:ext uri="{63B3BB69-23CF-44E3-9099-C40C66FF867C}">
                  <a14:compatExt spid="_x0000_s99399"/>
                </a:ext>
                <a:ext uri="{FF2B5EF4-FFF2-40B4-BE49-F238E27FC236}">
                  <a16:creationId xmlns:a16="http://schemas.microsoft.com/office/drawing/2014/main" id="{00000000-0008-0000-0400-000047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100362" name="Check Box 10" descr="はい" hidden="1">
              <a:extLst>
                <a:ext uri="{63B3BB69-23CF-44E3-9099-C40C66FF867C}">
                  <a14:compatExt spid="_x0000_s100362"/>
                </a:ext>
                <a:ext uri="{FF2B5EF4-FFF2-40B4-BE49-F238E27FC236}">
                  <a16:creationId xmlns:a16="http://schemas.microsoft.com/office/drawing/2014/main" id="{00000000-0008-0000-0500-00000A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22</xdr:row>
          <xdr:rowOff>0</xdr:rowOff>
        </xdr:from>
        <xdr:to>
          <xdr:col>6</xdr:col>
          <xdr:colOff>0</xdr:colOff>
          <xdr:row>23</xdr:row>
          <xdr:rowOff>0</xdr:rowOff>
        </xdr:to>
        <xdr:sp macro="" textlink="">
          <xdr:nvSpPr>
            <xdr:cNvPr id="100366" name="Check Box 14" descr="はい" hidden="1">
              <a:extLst>
                <a:ext uri="{63B3BB69-23CF-44E3-9099-C40C66FF867C}">
                  <a14:compatExt spid="_x0000_s100366"/>
                </a:ext>
                <a:ext uri="{FF2B5EF4-FFF2-40B4-BE49-F238E27FC236}">
                  <a16:creationId xmlns:a16="http://schemas.microsoft.com/office/drawing/2014/main" id="{00000000-0008-0000-0500-00000E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25</xdr:row>
          <xdr:rowOff>0</xdr:rowOff>
        </xdr:from>
        <xdr:to>
          <xdr:col>6</xdr:col>
          <xdr:colOff>0</xdr:colOff>
          <xdr:row>26</xdr:row>
          <xdr:rowOff>0</xdr:rowOff>
        </xdr:to>
        <xdr:sp macro="" textlink="">
          <xdr:nvSpPr>
            <xdr:cNvPr id="100367" name="Check Box 15" descr="はい" hidden="1">
              <a:extLst>
                <a:ext uri="{63B3BB69-23CF-44E3-9099-C40C66FF867C}">
                  <a14:compatExt spid="_x0000_s100367"/>
                </a:ext>
                <a:ext uri="{FF2B5EF4-FFF2-40B4-BE49-F238E27FC236}">
                  <a16:creationId xmlns:a16="http://schemas.microsoft.com/office/drawing/2014/main" id="{00000000-0008-0000-0500-00000F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28</xdr:row>
          <xdr:rowOff>0</xdr:rowOff>
        </xdr:from>
        <xdr:to>
          <xdr:col>6</xdr:col>
          <xdr:colOff>0</xdr:colOff>
          <xdr:row>29</xdr:row>
          <xdr:rowOff>0</xdr:rowOff>
        </xdr:to>
        <xdr:sp macro="" textlink="">
          <xdr:nvSpPr>
            <xdr:cNvPr id="100368" name="Check Box 16" descr="はい" hidden="1">
              <a:extLst>
                <a:ext uri="{63B3BB69-23CF-44E3-9099-C40C66FF867C}">
                  <a14:compatExt spid="_x0000_s100368"/>
                </a:ext>
                <a:ext uri="{FF2B5EF4-FFF2-40B4-BE49-F238E27FC236}">
                  <a16:creationId xmlns:a16="http://schemas.microsoft.com/office/drawing/2014/main" id="{00000000-0008-0000-0500-000010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5" name="大かっこ 4">
          <a:extLst>
            <a:ext uri="{FF2B5EF4-FFF2-40B4-BE49-F238E27FC236}">
              <a16:creationId xmlns:a16="http://schemas.microsoft.com/office/drawing/2014/main" id="{00000000-0008-0000-05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69850</xdr:colOff>
          <xdr:row>16</xdr:row>
          <xdr:rowOff>241300</xdr:rowOff>
        </xdr:to>
        <xdr:sp macro="" textlink="">
          <xdr:nvSpPr>
            <xdr:cNvPr id="100393" name="Check Box 41" hidden="1">
              <a:extLst>
                <a:ext uri="{63B3BB69-23CF-44E3-9099-C40C66FF867C}">
                  <a14:compatExt spid="_x0000_s100393"/>
                </a:ext>
                <a:ext uri="{FF2B5EF4-FFF2-40B4-BE49-F238E27FC236}">
                  <a16:creationId xmlns:a16="http://schemas.microsoft.com/office/drawing/2014/main" id="{00000000-0008-0000-0500-000029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12700</xdr:colOff>
          <xdr:row>5</xdr:row>
          <xdr:rowOff>0</xdr:rowOff>
        </xdr:to>
        <xdr:sp macro="" textlink="">
          <xdr:nvSpPr>
            <xdr:cNvPr id="100394" name="Check Box 42" descr="はい" hidden="1">
              <a:extLst>
                <a:ext uri="{63B3BB69-23CF-44E3-9099-C40C66FF867C}">
                  <a14:compatExt spid="_x0000_s100394"/>
                </a:ext>
                <a:ext uri="{FF2B5EF4-FFF2-40B4-BE49-F238E27FC236}">
                  <a16:creationId xmlns:a16="http://schemas.microsoft.com/office/drawing/2014/main" id="{00000000-0008-0000-0500-00002A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100396" name="Check Box 44" descr="はい" hidden="1">
              <a:extLst>
                <a:ext uri="{63B3BB69-23CF-44E3-9099-C40C66FF867C}">
                  <a14:compatExt spid="_x0000_s100396"/>
                </a:ext>
                <a:ext uri="{FF2B5EF4-FFF2-40B4-BE49-F238E27FC236}">
                  <a16:creationId xmlns:a16="http://schemas.microsoft.com/office/drawing/2014/main" id="{00000000-0008-0000-0500-00002C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6" name="大かっこ 5">
          <a:extLst>
            <a:ext uri="{FF2B5EF4-FFF2-40B4-BE49-F238E27FC236}">
              <a16:creationId xmlns:a16="http://schemas.microsoft.com/office/drawing/2014/main" id="{A42336C4-52F0-4BB5-AC9C-929AE2B8F605}"/>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7" name="大かっこ 6">
          <a:extLst>
            <a:ext uri="{FF2B5EF4-FFF2-40B4-BE49-F238E27FC236}">
              <a16:creationId xmlns:a16="http://schemas.microsoft.com/office/drawing/2014/main" id="{B16DA193-4782-493B-BE86-B5079161A1F9}"/>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100397" name="Check Box 45" descr="はい" hidden="1">
              <a:extLst>
                <a:ext uri="{63B3BB69-23CF-44E3-9099-C40C66FF867C}">
                  <a14:compatExt spid="_x0000_s100397"/>
                </a:ext>
                <a:ext uri="{FF2B5EF4-FFF2-40B4-BE49-F238E27FC236}">
                  <a16:creationId xmlns:a16="http://schemas.microsoft.com/office/drawing/2014/main" id="{00000000-0008-0000-0500-00002D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100398" name="Check Box 46" descr="はい" hidden="1">
              <a:extLst>
                <a:ext uri="{63B3BB69-23CF-44E3-9099-C40C66FF867C}">
                  <a14:compatExt spid="_x0000_s100398"/>
                </a:ext>
                <a:ext uri="{FF2B5EF4-FFF2-40B4-BE49-F238E27FC236}">
                  <a16:creationId xmlns:a16="http://schemas.microsoft.com/office/drawing/2014/main" id="{00000000-0008-0000-0500-00002E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69850</xdr:colOff>
          <xdr:row>10</xdr:row>
          <xdr:rowOff>241300</xdr:rowOff>
        </xdr:to>
        <xdr:sp macro="" textlink="">
          <xdr:nvSpPr>
            <xdr:cNvPr id="100400" name="Check Box 48" hidden="1">
              <a:extLst>
                <a:ext uri="{63B3BB69-23CF-44E3-9099-C40C66FF867C}">
                  <a14:compatExt spid="_x0000_s100400"/>
                </a:ext>
                <a:ext uri="{FF2B5EF4-FFF2-40B4-BE49-F238E27FC236}">
                  <a16:creationId xmlns:a16="http://schemas.microsoft.com/office/drawing/2014/main" id="{00000000-0008-0000-0500-000030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869950</xdr:colOff>
          <xdr:row>4</xdr:row>
          <xdr:rowOff>0</xdr:rowOff>
        </xdr:from>
        <xdr:to>
          <xdr:col>6</xdr:col>
          <xdr:colOff>0</xdr:colOff>
          <xdr:row>5</xdr:row>
          <xdr:rowOff>0</xdr:rowOff>
        </xdr:to>
        <xdr:sp macro="" textlink="">
          <xdr:nvSpPr>
            <xdr:cNvPr id="81921" name="Check Box 1" descr="はい"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13</xdr:row>
          <xdr:rowOff>0</xdr:rowOff>
        </xdr:from>
        <xdr:to>
          <xdr:col>6</xdr:col>
          <xdr:colOff>0</xdr:colOff>
          <xdr:row>14</xdr:row>
          <xdr:rowOff>0</xdr:rowOff>
        </xdr:to>
        <xdr:sp macro="" textlink="">
          <xdr:nvSpPr>
            <xdr:cNvPr id="81926" name="Check Box 6" descr="はい"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16</xdr:row>
          <xdr:rowOff>0</xdr:rowOff>
        </xdr:from>
        <xdr:to>
          <xdr:col>6</xdr:col>
          <xdr:colOff>0</xdr:colOff>
          <xdr:row>17</xdr:row>
          <xdr:rowOff>0</xdr:rowOff>
        </xdr:to>
        <xdr:sp macro="" textlink="">
          <xdr:nvSpPr>
            <xdr:cNvPr id="81929" name="Check Box 9" descr="はい"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81932" name="Check Box 12" descr="はい" hidden="1">
              <a:extLst>
                <a:ext uri="{63B3BB69-23CF-44E3-9099-C40C66FF867C}">
                  <a14:compatExt spid="_x0000_s81932"/>
                </a:ext>
                <a:ext uri="{FF2B5EF4-FFF2-40B4-BE49-F238E27FC236}">
                  <a16:creationId xmlns:a16="http://schemas.microsoft.com/office/drawing/2014/main" id="{00000000-0008-0000-0600-00000C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10</xdr:row>
          <xdr:rowOff>0</xdr:rowOff>
        </xdr:from>
        <xdr:to>
          <xdr:col>6</xdr:col>
          <xdr:colOff>0</xdr:colOff>
          <xdr:row>11</xdr:row>
          <xdr:rowOff>0</xdr:rowOff>
        </xdr:to>
        <xdr:sp macro="" textlink="">
          <xdr:nvSpPr>
            <xdr:cNvPr id="81935" name="Check Box 15" descr="はい" hidden="1">
              <a:extLst>
                <a:ext uri="{63B3BB69-23CF-44E3-9099-C40C66FF867C}">
                  <a14:compatExt spid="_x0000_s81935"/>
                </a:ext>
                <a:ext uri="{FF2B5EF4-FFF2-40B4-BE49-F238E27FC236}">
                  <a16:creationId xmlns:a16="http://schemas.microsoft.com/office/drawing/2014/main" id="{00000000-0008-0000-0600-00000F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22</xdr:row>
          <xdr:rowOff>0</xdr:rowOff>
        </xdr:from>
        <xdr:to>
          <xdr:col>5</xdr:col>
          <xdr:colOff>717550</xdr:colOff>
          <xdr:row>22</xdr:row>
          <xdr:rowOff>260350</xdr:rowOff>
        </xdr:to>
        <xdr:sp macro="" textlink="">
          <xdr:nvSpPr>
            <xdr:cNvPr id="81939" name="Check Box 19" descr="はい" hidden="1">
              <a:extLst>
                <a:ext uri="{63B3BB69-23CF-44E3-9099-C40C66FF867C}">
                  <a14:compatExt spid="_x0000_s81939"/>
                </a:ext>
                <a:ext uri="{FF2B5EF4-FFF2-40B4-BE49-F238E27FC236}">
                  <a16:creationId xmlns:a16="http://schemas.microsoft.com/office/drawing/2014/main" id="{00000000-0008-0000-0600-000013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25</xdr:row>
          <xdr:rowOff>0</xdr:rowOff>
        </xdr:from>
        <xdr:to>
          <xdr:col>5</xdr:col>
          <xdr:colOff>717550</xdr:colOff>
          <xdr:row>26</xdr:row>
          <xdr:rowOff>0</xdr:rowOff>
        </xdr:to>
        <xdr:sp macro="" textlink="">
          <xdr:nvSpPr>
            <xdr:cNvPr id="81940" name="Check Box 20" descr="はい" hidden="1">
              <a:extLst>
                <a:ext uri="{63B3BB69-23CF-44E3-9099-C40C66FF867C}">
                  <a14:compatExt spid="_x0000_s81940"/>
                </a:ext>
                <a:ext uri="{FF2B5EF4-FFF2-40B4-BE49-F238E27FC236}">
                  <a16:creationId xmlns:a16="http://schemas.microsoft.com/office/drawing/2014/main" id="{00000000-0008-0000-0600-000014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28</xdr:row>
          <xdr:rowOff>0</xdr:rowOff>
        </xdr:from>
        <xdr:to>
          <xdr:col>5</xdr:col>
          <xdr:colOff>717550</xdr:colOff>
          <xdr:row>29</xdr:row>
          <xdr:rowOff>0</xdr:rowOff>
        </xdr:to>
        <xdr:sp macro="" textlink="">
          <xdr:nvSpPr>
            <xdr:cNvPr id="81941" name="Check Box 21" descr="はい" hidden="1">
              <a:extLst>
                <a:ext uri="{63B3BB69-23CF-44E3-9099-C40C66FF867C}">
                  <a14:compatExt spid="_x0000_s81941"/>
                </a:ext>
                <a:ext uri="{FF2B5EF4-FFF2-40B4-BE49-F238E27FC236}">
                  <a16:creationId xmlns:a16="http://schemas.microsoft.com/office/drawing/2014/main" id="{00000000-0008-0000-0600-000015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5" name="大かっこ 4">
          <a:extLst>
            <a:ext uri="{FF2B5EF4-FFF2-40B4-BE49-F238E27FC236}">
              <a16:creationId xmlns:a16="http://schemas.microsoft.com/office/drawing/2014/main" id="{00000000-0008-0000-06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24</xdr:row>
      <xdr:rowOff>257175</xdr:rowOff>
    </xdr:from>
    <xdr:to>
      <xdr:col>3</xdr:col>
      <xdr:colOff>1066799</xdr:colOff>
      <xdr:row>27</xdr:row>
      <xdr:rowOff>61</xdr:rowOff>
    </xdr:to>
    <xdr:sp macro="" textlink="">
      <xdr:nvSpPr>
        <xdr:cNvPr id="6" name="大かっこ 5">
          <a:extLst>
            <a:ext uri="{FF2B5EF4-FFF2-40B4-BE49-F238E27FC236}">
              <a16:creationId xmlns:a16="http://schemas.microsoft.com/office/drawing/2014/main" id="{20E8735F-AD91-4269-B630-89816E89BC31}"/>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7" name="大かっこ 6">
          <a:extLst>
            <a:ext uri="{FF2B5EF4-FFF2-40B4-BE49-F238E27FC236}">
              <a16:creationId xmlns:a16="http://schemas.microsoft.com/office/drawing/2014/main" id="{2746B1D2-1B38-4519-BAC8-194B1AAFDDCF}"/>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81943" name="Check Box 23" descr="はい" hidden="1">
              <a:extLst>
                <a:ext uri="{63B3BB69-23CF-44E3-9099-C40C66FF867C}">
                  <a14:compatExt spid="_x0000_s81943"/>
                </a:ext>
                <a:ext uri="{FF2B5EF4-FFF2-40B4-BE49-F238E27FC236}">
                  <a16:creationId xmlns:a16="http://schemas.microsoft.com/office/drawing/2014/main" id="{00000000-0008-0000-0600-000017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863600</xdr:colOff>
          <xdr:row>22</xdr:row>
          <xdr:rowOff>0</xdr:rowOff>
        </xdr:from>
        <xdr:to>
          <xdr:col>5</xdr:col>
          <xdr:colOff>742950</xdr:colOff>
          <xdr:row>23</xdr:row>
          <xdr:rowOff>0</xdr:rowOff>
        </xdr:to>
        <xdr:sp macro="" textlink="">
          <xdr:nvSpPr>
            <xdr:cNvPr id="83040" name="Check Box 96" descr="はい" hidden="1">
              <a:extLst>
                <a:ext uri="{63B3BB69-23CF-44E3-9099-C40C66FF867C}">
                  <a14:compatExt spid="_x0000_s83040"/>
                </a:ext>
                <a:ext uri="{FF2B5EF4-FFF2-40B4-BE49-F238E27FC236}">
                  <a16:creationId xmlns:a16="http://schemas.microsoft.com/office/drawing/2014/main" id="{00000000-0008-0000-0700-000060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863600</xdr:colOff>
          <xdr:row>25</xdr:row>
          <xdr:rowOff>0</xdr:rowOff>
        </xdr:from>
        <xdr:to>
          <xdr:col>5</xdr:col>
          <xdr:colOff>742950</xdr:colOff>
          <xdr:row>26</xdr:row>
          <xdr:rowOff>0</xdr:rowOff>
        </xdr:to>
        <xdr:sp macro="" textlink="">
          <xdr:nvSpPr>
            <xdr:cNvPr id="83041" name="Check Box 97" descr="はい" hidden="1">
              <a:extLst>
                <a:ext uri="{63B3BB69-23CF-44E3-9099-C40C66FF867C}">
                  <a14:compatExt spid="_x0000_s83041"/>
                </a:ext>
                <a:ext uri="{FF2B5EF4-FFF2-40B4-BE49-F238E27FC236}">
                  <a16:creationId xmlns:a16="http://schemas.microsoft.com/office/drawing/2014/main" id="{00000000-0008-0000-0700-000061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863600</xdr:colOff>
          <xdr:row>28</xdr:row>
          <xdr:rowOff>0</xdr:rowOff>
        </xdr:from>
        <xdr:to>
          <xdr:col>5</xdr:col>
          <xdr:colOff>742950</xdr:colOff>
          <xdr:row>29</xdr:row>
          <xdr:rowOff>0</xdr:rowOff>
        </xdr:to>
        <xdr:sp macro="" textlink="">
          <xdr:nvSpPr>
            <xdr:cNvPr id="83042" name="Check Box 98" descr="はい" hidden="1">
              <a:extLst>
                <a:ext uri="{63B3BB69-23CF-44E3-9099-C40C66FF867C}">
                  <a14:compatExt spid="_x0000_s83042"/>
                </a:ext>
                <a:ext uri="{FF2B5EF4-FFF2-40B4-BE49-F238E27FC236}">
                  <a16:creationId xmlns:a16="http://schemas.microsoft.com/office/drawing/2014/main" id="{00000000-0008-0000-0700-000062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27" name="大かっこ 26">
          <a:extLst>
            <a:ext uri="{FF2B5EF4-FFF2-40B4-BE49-F238E27FC236}">
              <a16:creationId xmlns:a16="http://schemas.microsoft.com/office/drawing/2014/main" id="{00000000-0008-0000-0700-00001B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83055" name="Check Box 111" hidden="1">
              <a:extLst>
                <a:ext uri="{63B3BB69-23CF-44E3-9099-C40C66FF867C}">
                  <a14:compatExt spid="_x0000_s83055"/>
                </a:ext>
                <a:ext uri="{FF2B5EF4-FFF2-40B4-BE49-F238E27FC236}">
                  <a16:creationId xmlns:a16="http://schemas.microsoft.com/office/drawing/2014/main" id="{00000000-0008-0000-0700-00006F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83056" name="Check Box 112" hidden="1">
              <a:extLst>
                <a:ext uri="{63B3BB69-23CF-44E3-9099-C40C66FF867C}">
                  <a14:compatExt spid="_x0000_s83056"/>
                </a:ext>
                <a:ext uri="{FF2B5EF4-FFF2-40B4-BE49-F238E27FC236}">
                  <a16:creationId xmlns:a16="http://schemas.microsoft.com/office/drawing/2014/main" id="{00000000-0008-0000-0700-000070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83057" name="Check Box 113" hidden="1">
              <a:extLst>
                <a:ext uri="{63B3BB69-23CF-44E3-9099-C40C66FF867C}">
                  <a14:compatExt spid="_x0000_s83057"/>
                </a:ext>
                <a:ext uri="{FF2B5EF4-FFF2-40B4-BE49-F238E27FC236}">
                  <a16:creationId xmlns:a16="http://schemas.microsoft.com/office/drawing/2014/main" id="{00000000-0008-0000-0700-000071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83058" name="Check Box 114" hidden="1">
              <a:extLst>
                <a:ext uri="{63B3BB69-23CF-44E3-9099-C40C66FF867C}">
                  <a14:compatExt spid="_x0000_s83058"/>
                </a:ext>
                <a:ext uri="{FF2B5EF4-FFF2-40B4-BE49-F238E27FC236}">
                  <a16:creationId xmlns:a16="http://schemas.microsoft.com/office/drawing/2014/main" id="{00000000-0008-0000-0700-000072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83059" name="Check Box 115" hidden="1">
              <a:extLst>
                <a:ext uri="{63B3BB69-23CF-44E3-9099-C40C66FF867C}">
                  <a14:compatExt spid="_x0000_s83059"/>
                </a:ext>
                <a:ext uri="{FF2B5EF4-FFF2-40B4-BE49-F238E27FC236}">
                  <a16:creationId xmlns:a16="http://schemas.microsoft.com/office/drawing/2014/main" id="{00000000-0008-0000-0700-000073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3" name="大かっこ 2">
          <a:extLst>
            <a:ext uri="{FF2B5EF4-FFF2-40B4-BE49-F238E27FC236}">
              <a16:creationId xmlns:a16="http://schemas.microsoft.com/office/drawing/2014/main" id="{015CD146-4B08-4130-817E-E376836FA1CA}"/>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4" name="大かっこ 3">
          <a:extLst>
            <a:ext uri="{FF2B5EF4-FFF2-40B4-BE49-F238E27FC236}">
              <a16:creationId xmlns:a16="http://schemas.microsoft.com/office/drawing/2014/main" id="{E9F297E2-25E8-4A62-BA15-C90ABE8FAAB2}"/>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83062" name="Check Box 118" descr="はい" hidden="1">
              <a:extLst>
                <a:ext uri="{63B3BB69-23CF-44E3-9099-C40C66FF867C}">
                  <a14:compatExt spid="_x0000_s83062"/>
                </a:ext>
                <a:ext uri="{FF2B5EF4-FFF2-40B4-BE49-F238E27FC236}">
                  <a16:creationId xmlns:a16="http://schemas.microsoft.com/office/drawing/2014/main" id="{00000000-0008-0000-0700-000076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3" Type="http://schemas.openxmlformats.org/officeDocument/2006/relationships/vmlDrawing" Target="../drawings/vmlDrawing2.vml"/><Relationship Id="rId21" Type="http://schemas.openxmlformats.org/officeDocument/2006/relationships/ctrlProp" Target="../ctrlProps/ctrlProp27.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22.xml"/><Relationship Id="rId20"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10" Type="http://schemas.openxmlformats.org/officeDocument/2006/relationships/ctrlProp" Target="../ctrlProps/ctrlProp16.xml"/><Relationship Id="rId19" Type="http://schemas.openxmlformats.org/officeDocument/2006/relationships/ctrlProp" Target="../ctrlProps/ctrlProp25.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3.vml"/><Relationship Id="rId7" Type="http://schemas.openxmlformats.org/officeDocument/2006/relationships/ctrlProp" Target="../ctrlProps/ctrlProp35.xml"/><Relationship Id="rId12" Type="http://schemas.openxmlformats.org/officeDocument/2006/relationships/ctrlProp" Target="../ctrlProps/ctrlProp4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3" Type="http://schemas.openxmlformats.org/officeDocument/2006/relationships/vmlDrawing" Target="../drawings/vmlDrawing4.vml"/><Relationship Id="rId7" Type="http://schemas.openxmlformats.org/officeDocument/2006/relationships/ctrlProp" Target="../ctrlProps/ctrlProp44.xml"/><Relationship Id="rId12" Type="http://schemas.openxmlformats.org/officeDocument/2006/relationships/ctrlProp" Target="../ctrlProps/ctrlProp4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0" Type="http://schemas.openxmlformats.org/officeDocument/2006/relationships/ctrlProp" Target="../ctrlProps/ctrlProp47.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3" Type="http://schemas.openxmlformats.org/officeDocument/2006/relationships/vmlDrawing" Target="../drawings/vmlDrawing5.vml"/><Relationship Id="rId7" Type="http://schemas.openxmlformats.org/officeDocument/2006/relationships/ctrlProp" Target="../ctrlProps/ctrlProp54.xml"/><Relationship Id="rId12" Type="http://schemas.openxmlformats.org/officeDocument/2006/relationships/ctrlProp" Target="../ctrlProps/ctrlProp59.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53.xml"/><Relationship Id="rId11" Type="http://schemas.openxmlformats.org/officeDocument/2006/relationships/ctrlProp" Target="../ctrlProps/ctrlProp58.xml"/><Relationship Id="rId5" Type="http://schemas.openxmlformats.org/officeDocument/2006/relationships/ctrlProp" Target="../ctrlProps/ctrlProp52.xml"/><Relationship Id="rId10" Type="http://schemas.openxmlformats.org/officeDocument/2006/relationships/ctrlProp" Target="../ctrlProps/ctrlProp57.xml"/><Relationship Id="rId4" Type="http://schemas.openxmlformats.org/officeDocument/2006/relationships/ctrlProp" Target="../ctrlProps/ctrlProp51.xml"/><Relationship Id="rId9" Type="http://schemas.openxmlformats.org/officeDocument/2006/relationships/ctrlProp" Target="../ctrlProps/ctrlProp5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3" Type="http://schemas.openxmlformats.org/officeDocument/2006/relationships/vmlDrawing" Target="../drawings/vmlDrawing6.vml"/><Relationship Id="rId7" Type="http://schemas.openxmlformats.org/officeDocument/2006/relationships/ctrlProp" Target="../ctrlProps/ctrlProp64.xml"/><Relationship Id="rId12" Type="http://schemas.openxmlformats.org/officeDocument/2006/relationships/ctrlProp" Target="../ctrlProps/ctrlProp6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0" Type="http://schemas.openxmlformats.org/officeDocument/2006/relationships/ctrlProp" Target="../ctrlProps/ctrlProp67.xml"/><Relationship Id="rId4" Type="http://schemas.openxmlformats.org/officeDocument/2006/relationships/ctrlProp" Target="../ctrlProps/ctrlProp61.xml"/><Relationship Id="rId9" Type="http://schemas.openxmlformats.org/officeDocument/2006/relationships/ctrlProp" Target="../ctrlProps/ctrlProp6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4.xml"/><Relationship Id="rId13" Type="http://schemas.openxmlformats.org/officeDocument/2006/relationships/ctrlProp" Target="../ctrlProps/ctrlProp79.xml"/><Relationship Id="rId3" Type="http://schemas.openxmlformats.org/officeDocument/2006/relationships/drawing" Target="../drawings/drawing7.xml"/><Relationship Id="rId7" Type="http://schemas.openxmlformats.org/officeDocument/2006/relationships/ctrlProp" Target="../ctrlProps/ctrlProp73.xml"/><Relationship Id="rId12" Type="http://schemas.openxmlformats.org/officeDocument/2006/relationships/ctrlProp" Target="../ctrlProps/ctrlProp78.xml"/><Relationship Id="rId2" Type="http://schemas.openxmlformats.org/officeDocument/2006/relationships/printerSettings" Target="../printerSettings/printerSettings7.bin"/><Relationship Id="rId1" Type="http://schemas.openxmlformats.org/officeDocument/2006/relationships/hyperlink" Target="https://www.ecomark.jp/search/genre_item_list.php?fg=1&amp;mcd=146&amp;lcd=012" TargetMode="External"/><Relationship Id="rId6" Type="http://schemas.openxmlformats.org/officeDocument/2006/relationships/ctrlProp" Target="../ctrlProps/ctrlProp72.xml"/><Relationship Id="rId11" Type="http://schemas.openxmlformats.org/officeDocument/2006/relationships/ctrlProp" Target="../ctrlProps/ctrlProp77.xml"/><Relationship Id="rId5" Type="http://schemas.openxmlformats.org/officeDocument/2006/relationships/ctrlProp" Target="../ctrlProps/ctrlProp71.xml"/><Relationship Id="rId10" Type="http://schemas.openxmlformats.org/officeDocument/2006/relationships/ctrlProp" Target="../ctrlProps/ctrlProp76.xml"/><Relationship Id="rId4" Type="http://schemas.openxmlformats.org/officeDocument/2006/relationships/vmlDrawing" Target="../drawings/vmlDrawing7.vml"/><Relationship Id="rId9" Type="http://schemas.openxmlformats.org/officeDocument/2006/relationships/ctrlProp" Target="../ctrlProps/ctrlProp7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4.xml"/><Relationship Id="rId3" Type="http://schemas.openxmlformats.org/officeDocument/2006/relationships/vmlDrawing" Target="../drawings/vmlDrawing8.vml"/><Relationship Id="rId7" Type="http://schemas.openxmlformats.org/officeDocument/2006/relationships/ctrlProp" Target="../ctrlProps/ctrlProp83.xml"/><Relationship Id="rId12" Type="http://schemas.openxmlformats.org/officeDocument/2006/relationships/ctrlProp" Target="../ctrlProps/ctrlProp88.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82.xml"/><Relationship Id="rId11" Type="http://schemas.openxmlformats.org/officeDocument/2006/relationships/ctrlProp" Target="../ctrlProps/ctrlProp87.xml"/><Relationship Id="rId5" Type="http://schemas.openxmlformats.org/officeDocument/2006/relationships/ctrlProp" Target="../ctrlProps/ctrlProp81.xml"/><Relationship Id="rId10" Type="http://schemas.openxmlformats.org/officeDocument/2006/relationships/ctrlProp" Target="../ctrlProps/ctrlProp86.xml"/><Relationship Id="rId4" Type="http://schemas.openxmlformats.org/officeDocument/2006/relationships/ctrlProp" Target="../ctrlProps/ctrlProp80.xml"/><Relationship Id="rId9" Type="http://schemas.openxmlformats.org/officeDocument/2006/relationships/ctrlProp" Target="../ctrlProps/ctrlProp8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58"/>
  <sheetViews>
    <sheetView tabSelected="1" view="pageBreakPreview" zoomScaleNormal="100" zoomScaleSheetLayoutView="100" workbookViewId="0">
      <selection activeCell="F5" sqref="F5:H5"/>
    </sheetView>
  </sheetViews>
  <sheetFormatPr defaultColWidth="9" defaultRowHeight="13"/>
  <cols>
    <col min="1" max="3" width="10.6328125" style="2" customWidth="1"/>
    <col min="4" max="4" width="15.6328125" style="3" customWidth="1"/>
    <col min="5" max="5" width="10.6328125" style="3" customWidth="1"/>
    <col min="6" max="6" width="10.6328125" style="2" customWidth="1"/>
    <col min="7" max="7" width="15.6328125" style="2" customWidth="1"/>
    <col min="8" max="8" width="10.6328125" style="2" customWidth="1"/>
    <col min="9" max="9" width="10.7265625" style="4" hidden="1" customWidth="1"/>
    <col min="10" max="11" width="9" style="5" hidden="1" customWidth="1"/>
    <col min="12" max="13" width="10.7265625" style="5" hidden="1" customWidth="1"/>
    <col min="14" max="14" width="9" style="5" hidden="1" customWidth="1"/>
    <col min="15" max="21" width="9" style="5"/>
    <col min="22" max="22" width="9" style="6"/>
    <col min="23" max="16384" width="9" style="2"/>
  </cols>
  <sheetData>
    <row r="1" spans="1:22">
      <c r="A1" s="1"/>
    </row>
    <row r="2" spans="1:22" s="8" customFormat="1" ht="30.75" customHeight="1">
      <c r="A2" s="194" t="s">
        <v>228</v>
      </c>
      <c r="B2" s="194"/>
      <c r="C2" s="194"/>
      <c r="D2" s="194"/>
      <c r="E2" s="194"/>
      <c r="F2" s="194"/>
      <c r="G2" s="194"/>
      <c r="H2" s="194"/>
      <c r="I2" s="7"/>
      <c r="J2" s="5"/>
      <c r="K2" s="5"/>
      <c r="L2" s="5"/>
      <c r="M2" s="5"/>
      <c r="N2" s="5"/>
      <c r="O2" s="5"/>
      <c r="P2" s="5"/>
      <c r="Q2" s="5"/>
      <c r="R2" s="5"/>
      <c r="S2" s="5"/>
      <c r="T2" s="5"/>
      <c r="U2" s="5"/>
      <c r="V2" s="7"/>
    </row>
    <row r="3" spans="1:22" s="10" customFormat="1" ht="37.5" customHeight="1">
      <c r="A3" s="195" t="s">
        <v>145</v>
      </c>
      <c r="B3" s="195"/>
      <c r="C3" s="195"/>
      <c r="D3" s="195"/>
      <c r="E3" s="195"/>
      <c r="F3" s="195"/>
      <c r="G3" s="195"/>
      <c r="H3" s="195"/>
      <c r="I3" s="7"/>
      <c r="J3" s="5"/>
      <c r="K3" s="5"/>
      <c r="L3" s="5"/>
      <c r="M3" s="5"/>
      <c r="N3" s="5"/>
      <c r="O3" s="5"/>
      <c r="P3" s="5"/>
      <c r="Q3" s="5"/>
      <c r="R3" s="5"/>
      <c r="S3" s="5"/>
      <c r="T3" s="5"/>
      <c r="U3" s="5"/>
      <c r="V3" s="9"/>
    </row>
    <row r="4" spans="1:22" s="8" customFormat="1" ht="13.5" thickBot="1">
      <c r="A4" s="11"/>
      <c r="B4" s="12"/>
      <c r="C4" s="12"/>
      <c r="D4" s="11"/>
      <c r="E4" s="11"/>
      <c r="F4" s="11"/>
      <c r="G4" s="11"/>
      <c r="H4" s="11"/>
      <c r="I4" s="7"/>
      <c r="J4" s="5"/>
      <c r="K4" s="5"/>
      <c r="L4" s="5"/>
      <c r="M4" s="5"/>
      <c r="N4" s="5"/>
      <c r="O4" s="5"/>
      <c r="P4" s="5"/>
      <c r="Q4" s="5"/>
      <c r="R4" s="5"/>
      <c r="S4" s="5"/>
      <c r="T4" s="5"/>
      <c r="U4" s="5"/>
      <c r="V4" s="7"/>
    </row>
    <row r="5" spans="1:22" s="8" customFormat="1" ht="21" customHeight="1" thickBot="1">
      <c r="A5" s="13"/>
      <c r="B5" s="14"/>
      <c r="C5" s="14"/>
      <c r="D5" s="14"/>
      <c r="E5" s="15" t="s">
        <v>1</v>
      </c>
      <c r="F5" s="196">
        <v>45748</v>
      </c>
      <c r="G5" s="196"/>
      <c r="H5" s="197"/>
      <c r="I5" s="7"/>
      <c r="J5" s="5"/>
      <c r="K5" s="5"/>
      <c r="L5" s="5"/>
      <c r="M5" s="5"/>
      <c r="N5" s="5"/>
      <c r="O5" s="5"/>
      <c r="P5" s="5"/>
      <c r="Q5" s="5"/>
      <c r="R5" s="5"/>
      <c r="S5" s="5"/>
      <c r="T5" s="5"/>
      <c r="U5" s="5"/>
      <c r="V5" s="7"/>
    </row>
    <row r="6" spans="1:22" s="8" customFormat="1" ht="36.75" customHeight="1">
      <c r="A6" s="205" t="s">
        <v>146</v>
      </c>
      <c r="B6" s="206"/>
      <c r="C6" s="198" t="s">
        <v>99</v>
      </c>
      <c r="D6" s="199"/>
      <c r="E6" s="200"/>
      <c r="F6" s="200"/>
      <c r="G6" s="200"/>
      <c r="H6" s="201"/>
      <c r="I6" s="16"/>
      <c r="J6" s="5"/>
      <c r="K6" s="5"/>
      <c r="L6" s="5"/>
      <c r="M6" s="5"/>
      <c r="N6" s="5"/>
      <c r="O6" s="5"/>
      <c r="P6" s="5"/>
      <c r="Q6" s="5"/>
      <c r="R6" s="5"/>
      <c r="S6" s="5"/>
      <c r="T6" s="5"/>
      <c r="U6" s="5"/>
      <c r="V6" s="7"/>
    </row>
    <row r="7" spans="1:22" s="8" customFormat="1" ht="37.5" customHeight="1" thickBot="1">
      <c r="A7" s="205" t="s">
        <v>147</v>
      </c>
      <c r="B7" s="206"/>
      <c r="C7" s="202" t="s">
        <v>33</v>
      </c>
      <c r="D7" s="203"/>
      <c r="E7" s="203"/>
      <c r="F7" s="203"/>
      <c r="G7" s="203"/>
      <c r="H7" s="204"/>
      <c r="I7" s="7"/>
      <c r="J7" s="5"/>
      <c r="K7" s="5"/>
      <c r="L7" s="5"/>
      <c r="M7" s="5"/>
      <c r="N7" s="5"/>
      <c r="O7" s="5"/>
      <c r="P7" s="5"/>
      <c r="Q7" s="5"/>
      <c r="R7" s="5"/>
      <c r="S7" s="5"/>
      <c r="T7" s="5"/>
      <c r="U7" s="5"/>
      <c r="V7" s="7"/>
    </row>
    <row r="8" spans="1:22" s="8" customFormat="1" ht="39" customHeight="1">
      <c r="A8" s="210" t="s">
        <v>148</v>
      </c>
      <c r="B8" s="210"/>
      <c r="C8" s="210"/>
      <c r="D8" s="210"/>
      <c r="E8" s="210"/>
      <c r="F8" s="210"/>
      <c r="G8" s="210"/>
      <c r="H8" s="210"/>
      <c r="I8" s="7"/>
      <c r="J8" s="5"/>
      <c r="K8" s="5"/>
      <c r="L8" s="5"/>
      <c r="M8" s="5"/>
      <c r="N8" s="5"/>
      <c r="O8" s="5"/>
      <c r="P8" s="5"/>
      <c r="Q8" s="5"/>
      <c r="R8" s="5"/>
      <c r="S8" s="5"/>
      <c r="T8" s="5"/>
      <c r="U8" s="5"/>
      <c r="V8" s="7"/>
    </row>
    <row r="9" spans="1:22" s="8" customFormat="1" ht="18.5" customHeight="1">
      <c r="A9" s="207" t="s">
        <v>34</v>
      </c>
      <c r="B9" s="208"/>
      <c r="C9" s="208"/>
      <c r="D9" s="208"/>
      <c r="E9" s="208"/>
      <c r="F9" s="208"/>
      <c r="G9" s="208"/>
      <c r="H9" s="209"/>
      <c r="I9" s="7"/>
      <c r="J9" s="5"/>
      <c r="K9" s="5"/>
      <c r="L9" s="5"/>
      <c r="M9" s="5"/>
      <c r="N9" s="5"/>
      <c r="O9" s="5"/>
      <c r="P9" s="5"/>
      <c r="Q9" s="5"/>
      <c r="R9" s="5"/>
      <c r="S9" s="5"/>
      <c r="T9" s="5"/>
      <c r="U9" s="5"/>
      <c r="V9" s="7"/>
    </row>
    <row r="10" spans="1:22" s="8" customFormat="1" ht="18.5" customHeight="1">
      <c r="A10" s="191" t="s">
        <v>96</v>
      </c>
      <c r="B10" s="192"/>
      <c r="C10" s="192"/>
      <c r="D10" s="192"/>
      <c r="E10" s="192"/>
      <c r="F10" s="192"/>
      <c r="G10" s="192"/>
      <c r="H10" s="193"/>
      <c r="I10" s="7"/>
      <c r="J10" s="5"/>
      <c r="K10" s="5"/>
      <c r="L10" s="5"/>
      <c r="M10" s="5"/>
      <c r="N10" s="5"/>
      <c r="O10" s="5"/>
      <c r="P10" s="5"/>
      <c r="Q10" s="5"/>
      <c r="R10" s="5"/>
      <c r="S10" s="5"/>
      <c r="T10" s="5"/>
      <c r="U10" s="5"/>
      <c r="V10" s="7"/>
    </row>
    <row r="11" spans="1:22" s="8" customFormat="1" ht="28.5" customHeight="1">
      <c r="A11" s="191" t="s">
        <v>191</v>
      </c>
      <c r="B11" s="192"/>
      <c r="C11" s="192"/>
      <c r="D11" s="192"/>
      <c r="E11" s="192"/>
      <c r="F11" s="192"/>
      <c r="G11" s="192"/>
      <c r="H11" s="193"/>
      <c r="I11" s="7"/>
      <c r="J11" s="5"/>
      <c r="K11" s="5"/>
      <c r="L11" s="5"/>
      <c r="M11" s="5"/>
      <c r="N11" s="5"/>
      <c r="O11" s="5"/>
      <c r="P11" s="5"/>
      <c r="Q11" s="5"/>
      <c r="R11" s="5"/>
      <c r="S11" s="5"/>
      <c r="T11" s="5"/>
      <c r="U11" s="5"/>
      <c r="V11" s="7"/>
    </row>
    <row r="12" spans="1:22" s="8" customFormat="1" ht="28.5" customHeight="1">
      <c r="A12" s="191" t="s">
        <v>97</v>
      </c>
      <c r="B12" s="192"/>
      <c r="C12" s="192"/>
      <c r="D12" s="192"/>
      <c r="E12" s="192"/>
      <c r="F12" s="192"/>
      <c r="G12" s="192"/>
      <c r="H12" s="193"/>
      <c r="I12" s="7"/>
      <c r="J12" s="5"/>
      <c r="K12" s="5"/>
      <c r="L12" s="5"/>
      <c r="M12" s="5"/>
      <c r="N12" s="5"/>
      <c r="O12" s="5"/>
      <c r="P12" s="5"/>
      <c r="Q12" s="5"/>
      <c r="R12" s="5"/>
      <c r="S12" s="5"/>
      <c r="T12" s="5"/>
      <c r="U12" s="5"/>
      <c r="V12" s="7"/>
    </row>
    <row r="13" spans="1:22" s="8" customFormat="1" ht="28.5" customHeight="1">
      <c r="A13" s="191" t="s">
        <v>98</v>
      </c>
      <c r="B13" s="192"/>
      <c r="C13" s="192"/>
      <c r="D13" s="192"/>
      <c r="E13" s="192"/>
      <c r="F13" s="192"/>
      <c r="G13" s="192"/>
      <c r="H13" s="193"/>
      <c r="I13" s="7"/>
      <c r="J13" s="5"/>
      <c r="K13" s="5"/>
      <c r="L13" s="5"/>
      <c r="M13" s="5"/>
      <c r="N13" s="5"/>
      <c r="O13" s="5"/>
      <c r="P13" s="5"/>
      <c r="Q13" s="5"/>
      <c r="R13" s="5"/>
      <c r="S13" s="5"/>
      <c r="T13" s="5"/>
      <c r="U13" s="5"/>
      <c r="V13" s="7"/>
    </row>
    <row r="14" spans="1:22" s="8" customFormat="1" ht="28.5" customHeight="1">
      <c r="A14" s="191" t="s">
        <v>195</v>
      </c>
      <c r="B14" s="192"/>
      <c r="C14" s="192"/>
      <c r="D14" s="192"/>
      <c r="E14" s="192"/>
      <c r="F14" s="192"/>
      <c r="G14" s="192"/>
      <c r="H14" s="193"/>
      <c r="I14" s="7"/>
      <c r="J14" s="5"/>
      <c r="K14" s="5"/>
      <c r="L14" s="5"/>
      <c r="M14" s="5"/>
      <c r="N14" s="5"/>
      <c r="O14" s="5"/>
      <c r="P14" s="5"/>
      <c r="Q14" s="5"/>
      <c r="R14" s="5"/>
      <c r="S14" s="5"/>
      <c r="T14" s="5"/>
      <c r="U14" s="5"/>
      <c r="V14" s="7"/>
    </row>
    <row r="15" spans="1:22" s="8" customFormat="1" ht="39" customHeight="1">
      <c r="A15" s="191" t="s">
        <v>192</v>
      </c>
      <c r="B15" s="192"/>
      <c r="C15" s="192"/>
      <c r="D15" s="192"/>
      <c r="E15" s="192"/>
      <c r="F15" s="192"/>
      <c r="G15" s="192"/>
      <c r="H15" s="193"/>
      <c r="I15" s="7"/>
      <c r="J15" s="5"/>
      <c r="K15" s="5"/>
      <c r="L15" s="5"/>
      <c r="M15" s="5"/>
      <c r="N15" s="5"/>
      <c r="O15" s="5"/>
      <c r="P15" s="5"/>
      <c r="Q15" s="5"/>
      <c r="R15" s="5"/>
      <c r="S15" s="5"/>
      <c r="T15" s="5"/>
      <c r="U15" s="5"/>
      <c r="V15" s="7"/>
    </row>
    <row r="16" spans="1:22" s="8" customFormat="1" ht="18.5" customHeight="1">
      <c r="A16" s="191" t="s">
        <v>149</v>
      </c>
      <c r="B16" s="192"/>
      <c r="C16" s="192"/>
      <c r="D16" s="192"/>
      <c r="E16" s="192"/>
      <c r="F16" s="192"/>
      <c r="G16" s="192"/>
      <c r="H16" s="193"/>
      <c r="I16" s="7"/>
      <c r="J16" s="5"/>
      <c r="K16" s="5"/>
      <c r="L16" s="5"/>
      <c r="M16" s="5"/>
      <c r="N16" s="5"/>
      <c r="O16" s="5"/>
      <c r="P16" s="5"/>
      <c r="Q16" s="5"/>
      <c r="R16" s="5"/>
      <c r="S16" s="5"/>
      <c r="T16" s="5"/>
      <c r="U16" s="5"/>
      <c r="V16" s="7"/>
    </row>
    <row r="17" spans="1:22" s="8" customFormat="1">
      <c r="A17" s="211"/>
      <c r="B17" s="212"/>
      <c r="C17" s="212"/>
      <c r="D17" s="212"/>
      <c r="E17" s="212"/>
      <c r="F17" s="212"/>
      <c r="G17" s="212"/>
      <c r="H17" s="213"/>
      <c r="I17" s="7"/>
      <c r="J17" s="5"/>
      <c r="K17" s="5"/>
      <c r="L17" s="5"/>
      <c r="M17" s="5"/>
      <c r="N17" s="5"/>
      <c r="O17" s="5"/>
      <c r="P17" s="5"/>
      <c r="Q17" s="5"/>
      <c r="R17" s="5"/>
      <c r="S17" s="5"/>
      <c r="T17" s="5"/>
      <c r="U17" s="5"/>
      <c r="V17" s="7"/>
    </row>
    <row r="18" spans="1:22" s="8" customFormat="1">
      <c r="A18" s="17"/>
      <c r="B18" s="18"/>
      <c r="C18" s="18"/>
      <c r="I18" s="7"/>
      <c r="J18" s="5"/>
      <c r="K18" s="5"/>
      <c r="L18" s="5"/>
      <c r="M18" s="5"/>
      <c r="N18" s="5"/>
      <c r="O18" s="5"/>
      <c r="P18" s="5"/>
      <c r="Q18" s="5"/>
      <c r="R18" s="5"/>
      <c r="S18" s="5"/>
      <c r="T18" s="5"/>
      <c r="U18" s="5"/>
      <c r="V18" s="7"/>
    </row>
    <row r="19" spans="1:22" s="8" customFormat="1" ht="14.5" thickBot="1">
      <c r="A19" s="19" t="s">
        <v>94</v>
      </c>
      <c r="B19" s="18"/>
      <c r="C19" s="18"/>
      <c r="I19" s="5"/>
      <c r="J19" s="5"/>
      <c r="K19" s="5"/>
      <c r="L19" s="5"/>
      <c r="M19" s="5"/>
      <c r="N19" s="5"/>
      <c r="O19" s="5"/>
      <c r="P19" s="5"/>
      <c r="Q19" s="5"/>
      <c r="R19" s="5"/>
      <c r="S19" s="5"/>
      <c r="T19" s="5"/>
      <c r="U19" s="5"/>
      <c r="V19" s="7"/>
    </row>
    <row r="20" spans="1:22" s="8" customFormat="1" ht="21" customHeight="1">
      <c r="A20" s="20" t="s">
        <v>144</v>
      </c>
      <c r="B20" s="21"/>
      <c r="C20" s="21"/>
      <c r="D20" s="21"/>
      <c r="E20" s="21"/>
      <c r="F20" s="22"/>
      <c r="G20" s="23"/>
      <c r="H20" s="24"/>
      <c r="I20" s="188" t="b">
        <v>0</v>
      </c>
      <c r="J20" s="5"/>
      <c r="K20" s="5"/>
      <c r="L20" s="5"/>
      <c r="M20" s="5"/>
      <c r="N20" s="5"/>
      <c r="O20" s="5"/>
      <c r="P20" s="5"/>
      <c r="Q20" s="5"/>
      <c r="R20" s="5"/>
      <c r="S20" s="5"/>
      <c r="T20" s="5"/>
      <c r="U20" s="5"/>
      <c r="V20" s="7"/>
    </row>
    <row r="21" spans="1:22" s="8" customFormat="1" ht="42.5" customHeight="1" thickBot="1">
      <c r="A21" s="240" t="s">
        <v>194</v>
      </c>
      <c r="B21" s="241"/>
      <c r="C21" s="241"/>
      <c r="D21" s="241"/>
      <c r="E21" s="244"/>
      <c r="F21" s="26"/>
      <c r="G21" s="27"/>
      <c r="H21" s="28"/>
      <c r="I21" s="188" t="b">
        <v>0</v>
      </c>
      <c r="J21" s="5"/>
      <c r="K21" s="5"/>
      <c r="L21" s="5"/>
      <c r="M21" s="5"/>
      <c r="N21" s="5"/>
      <c r="O21" s="5"/>
      <c r="P21" s="5"/>
      <c r="Q21" s="5"/>
      <c r="R21" s="5"/>
      <c r="S21" s="5"/>
      <c r="T21" s="5"/>
      <c r="U21" s="5"/>
      <c r="V21" s="7"/>
    </row>
    <row r="22" spans="1:22" s="8" customFormat="1">
      <c r="C22" s="18"/>
      <c r="E22" s="29"/>
      <c r="F22" s="232"/>
      <c r="G22" s="232"/>
      <c r="H22" s="232"/>
      <c r="I22" s="5"/>
      <c r="J22" s="5"/>
      <c r="K22" s="5"/>
      <c r="L22" s="5"/>
      <c r="M22" s="5"/>
      <c r="N22" s="5"/>
      <c r="O22" s="5"/>
      <c r="P22" s="5"/>
      <c r="Q22" s="5"/>
      <c r="R22" s="5"/>
      <c r="S22" s="5"/>
      <c r="T22" s="5"/>
      <c r="U22" s="5"/>
      <c r="V22" s="7"/>
    </row>
    <row r="23" spans="1:22" s="8" customFormat="1" ht="21" customHeight="1">
      <c r="A23" s="30" t="s">
        <v>95</v>
      </c>
      <c r="B23" s="31"/>
      <c r="C23" s="32" t="s">
        <v>10</v>
      </c>
      <c r="D23" s="243" t="str">
        <f>IF(OR(AND(I20=TRUE,I21=TRUE),AND(I20=FALSE,I21=FALSE)),"どちらか一方を選択してください。",IF(I20=TRUE,26,IF(I21=TRUE,21,0))&amp;" ポイント以上")</f>
        <v>どちらか一方を選択してください。</v>
      </c>
      <c r="E23" s="243"/>
      <c r="F23" s="232"/>
      <c r="G23" s="232"/>
      <c r="H23" s="232"/>
      <c r="I23" s="5"/>
      <c r="J23" s="5"/>
      <c r="K23" s="5"/>
      <c r="L23" s="5"/>
      <c r="M23" s="5"/>
      <c r="N23" s="5"/>
      <c r="O23" s="5"/>
      <c r="P23" s="5"/>
      <c r="Q23" s="5"/>
      <c r="R23" s="5"/>
      <c r="S23" s="5"/>
      <c r="T23" s="5"/>
      <c r="U23" s="5"/>
      <c r="V23" s="7"/>
    </row>
    <row r="24" spans="1:22" s="8" customFormat="1">
      <c r="A24" s="33"/>
      <c r="B24" s="33"/>
      <c r="C24" s="33"/>
      <c r="D24" s="33"/>
      <c r="E24" s="33"/>
      <c r="F24" s="232"/>
      <c r="G24" s="232"/>
      <c r="H24" s="232"/>
      <c r="I24" s="5"/>
      <c r="J24" s="5"/>
      <c r="K24" s="5"/>
      <c r="L24" s="5"/>
      <c r="M24" s="5"/>
      <c r="N24" s="5"/>
      <c r="O24" s="5"/>
      <c r="P24" s="5"/>
      <c r="Q24" s="5"/>
      <c r="R24" s="5"/>
      <c r="S24" s="5"/>
      <c r="T24" s="5"/>
      <c r="U24" s="5"/>
      <c r="V24" s="7"/>
    </row>
    <row r="25" spans="1:22" s="8" customFormat="1" ht="14">
      <c r="A25" s="19" t="s">
        <v>17</v>
      </c>
      <c r="B25" s="18"/>
      <c r="C25" s="18"/>
      <c r="D25" s="18"/>
      <c r="F25" s="233"/>
      <c r="G25" s="233"/>
      <c r="H25" s="233"/>
      <c r="I25" s="5"/>
      <c r="J25" s="5"/>
      <c r="K25" s="5"/>
      <c r="L25" s="5"/>
      <c r="M25" s="5"/>
      <c r="N25" s="5"/>
      <c r="O25" s="5"/>
      <c r="P25" s="5"/>
      <c r="Q25" s="5"/>
      <c r="R25" s="5"/>
      <c r="S25" s="5"/>
      <c r="T25" s="5"/>
      <c r="U25" s="5"/>
      <c r="V25" s="7"/>
    </row>
    <row r="26" spans="1:22" s="8" customFormat="1" ht="21" customHeight="1">
      <c r="A26" s="214" t="s">
        <v>35</v>
      </c>
      <c r="B26" s="215"/>
      <c r="C26" s="34"/>
      <c r="D26" s="35"/>
      <c r="E26" s="35" t="s">
        <v>7</v>
      </c>
      <c r="F26" s="35"/>
      <c r="G26" s="35"/>
      <c r="H26" s="36"/>
      <c r="I26" s="5"/>
      <c r="J26" s="5"/>
      <c r="K26" s="5"/>
      <c r="L26" s="5"/>
      <c r="M26" s="5"/>
      <c r="N26" s="5"/>
      <c r="O26" s="5"/>
      <c r="P26" s="5"/>
      <c r="Q26" s="5"/>
      <c r="R26" s="5"/>
      <c r="S26" s="5"/>
      <c r="T26" s="5"/>
      <c r="U26" s="5"/>
      <c r="V26" s="7"/>
    </row>
    <row r="27" spans="1:22" s="8" customFormat="1" ht="28.5" customHeight="1" thickBot="1">
      <c r="A27" s="222" t="s">
        <v>11</v>
      </c>
      <c r="B27" s="223"/>
      <c r="C27" s="228" t="s">
        <v>172</v>
      </c>
      <c r="D27" s="229"/>
      <c r="E27" s="229"/>
      <c r="F27" s="229"/>
      <c r="G27" s="229"/>
      <c r="H27" s="230"/>
      <c r="J27" s="5"/>
      <c r="K27" s="5"/>
      <c r="L27" s="5"/>
      <c r="M27" s="5"/>
      <c r="N27" s="5"/>
      <c r="O27" s="5"/>
      <c r="P27" s="5"/>
      <c r="Q27" s="5"/>
      <c r="R27" s="5"/>
      <c r="S27" s="5"/>
      <c r="T27" s="5"/>
      <c r="U27" s="5"/>
      <c r="V27" s="7"/>
    </row>
    <row r="28" spans="1:22" s="8" customFormat="1" ht="21" customHeight="1">
      <c r="A28" s="224"/>
      <c r="B28" s="192"/>
      <c r="C28" s="37"/>
      <c r="D28" s="38"/>
      <c r="E28" s="39"/>
      <c r="F28" s="39"/>
      <c r="G28" s="39"/>
      <c r="H28" s="40"/>
      <c r="J28" s="5"/>
      <c r="K28" s="5"/>
      <c r="L28" s="5"/>
      <c r="M28" s="5"/>
      <c r="N28" s="5"/>
      <c r="O28" s="5"/>
      <c r="P28" s="5"/>
      <c r="Q28" s="5"/>
      <c r="R28" s="5"/>
      <c r="S28" s="5"/>
      <c r="T28" s="5"/>
      <c r="U28" s="5"/>
      <c r="V28" s="7"/>
    </row>
    <row r="29" spans="1:22" s="8" customFormat="1" ht="21" customHeight="1">
      <c r="A29" s="224"/>
      <c r="B29" s="192"/>
      <c r="C29" s="41"/>
      <c r="D29" s="42"/>
      <c r="E29" s="43"/>
      <c r="F29" s="43"/>
      <c r="G29" s="43"/>
      <c r="H29" s="44"/>
      <c r="I29" s="5"/>
      <c r="J29" s="5"/>
      <c r="K29" s="5"/>
      <c r="L29" s="5"/>
      <c r="M29" s="5"/>
      <c r="N29" s="5"/>
      <c r="O29" s="5"/>
      <c r="P29" s="5"/>
      <c r="Q29" s="5"/>
      <c r="R29" s="5"/>
      <c r="S29" s="5"/>
      <c r="T29" s="5"/>
      <c r="U29" s="5"/>
      <c r="V29" s="7"/>
    </row>
    <row r="30" spans="1:22" s="8" customFormat="1" ht="21" customHeight="1" thickBot="1">
      <c r="A30" s="224"/>
      <c r="B30" s="192"/>
      <c r="C30" s="45"/>
      <c r="D30" s="231" t="str">
        <f>IF(I30=TRUE,"具体的にご記載ください。","")</f>
        <v/>
      </c>
      <c r="E30" s="231"/>
      <c r="F30" s="231"/>
      <c r="G30" s="231"/>
      <c r="H30" s="46" t="s">
        <v>36</v>
      </c>
      <c r="I30" s="47" t="b">
        <v>0</v>
      </c>
      <c r="J30" s="5"/>
      <c r="K30" s="5"/>
      <c r="L30" s="5"/>
      <c r="M30" s="5"/>
      <c r="N30" s="5"/>
      <c r="O30" s="5"/>
      <c r="P30" s="5"/>
      <c r="Q30" s="5"/>
      <c r="R30" s="5"/>
      <c r="S30" s="5"/>
      <c r="T30" s="5"/>
      <c r="U30" s="5"/>
      <c r="V30" s="7"/>
    </row>
    <row r="31" spans="1:22" s="8" customFormat="1" ht="21" customHeight="1">
      <c r="A31" s="224"/>
      <c r="B31" s="225"/>
      <c r="C31" s="234" t="s">
        <v>37</v>
      </c>
      <c r="D31" s="235"/>
      <c r="E31" s="235"/>
      <c r="F31" s="235"/>
      <c r="G31" s="235"/>
      <c r="H31" s="236"/>
      <c r="I31" s="5"/>
      <c r="J31" s="5"/>
      <c r="K31" s="5"/>
      <c r="L31" s="5"/>
      <c r="M31" s="5"/>
      <c r="N31" s="5"/>
      <c r="O31" s="5"/>
      <c r="P31" s="5"/>
      <c r="Q31" s="5"/>
      <c r="R31" s="5"/>
      <c r="S31" s="5"/>
      <c r="T31" s="5"/>
      <c r="U31" s="5"/>
      <c r="V31" s="7"/>
    </row>
    <row r="32" spans="1:22" s="8" customFormat="1" ht="21" customHeight="1">
      <c r="A32" s="224"/>
      <c r="B32" s="225"/>
      <c r="C32" s="237" t="s">
        <v>39</v>
      </c>
      <c r="D32" s="238"/>
      <c r="E32" s="238"/>
      <c r="F32" s="238"/>
      <c r="G32" s="238"/>
      <c r="H32" s="239"/>
      <c r="I32" s="5"/>
      <c r="J32" s="5"/>
      <c r="K32" s="5"/>
      <c r="L32" s="5"/>
      <c r="M32" s="5"/>
      <c r="N32" s="5"/>
      <c r="O32" s="5"/>
      <c r="P32" s="5"/>
      <c r="Q32" s="5"/>
      <c r="R32" s="5"/>
      <c r="S32" s="5"/>
      <c r="T32" s="5"/>
      <c r="U32" s="5"/>
      <c r="V32" s="7"/>
    </row>
    <row r="33" spans="1:22" s="8" customFormat="1" ht="21" customHeight="1">
      <c r="A33" s="226"/>
      <c r="B33" s="227"/>
      <c r="C33" s="240" t="s">
        <v>16</v>
      </c>
      <c r="D33" s="241"/>
      <c r="E33" s="241"/>
      <c r="F33" s="241"/>
      <c r="G33" s="241"/>
      <c r="H33" s="242"/>
      <c r="I33" s="5"/>
      <c r="J33" s="5"/>
      <c r="K33" s="5"/>
      <c r="L33" s="5"/>
      <c r="M33" s="5"/>
      <c r="N33" s="5"/>
      <c r="O33" s="5"/>
      <c r="P33" s="5"/>
      <c r="Q33" s="5"/>
      <c r="R33" s="5"/>
      <c r="S33" s="5"/>
      <c r="T33" s="5"/>
      <c r="U33" s="5"/>
      <c r="V33" s="7"/>
    </row>
    <row r="34" spans="1:22" s="8" customFormat="1" ht="21" customHeight="1" thickBot="1">
      <c r="A34" s="216" t="s">
        <v>13</v>
      </c>
      <c r="B34" s="217"/>
      <c r="C34" s="48"/>
      <c r="H34" s="49"/>
      <c r="I34" s="5"/>
      <c r="J34" s="5"/>
      <c r="K34" s="5"/>
      <c r="L34" s="5"/>
      <c r="M34" s="5"/>
      <c r="N34" s="5"/>
      <c r="O34" s="5"/>
      <c r="P34" s="5"/>
      <c r="Q34" s="5"/>
      <c r="R34" s="5"/>
      <c r="S34" s="5"/>
      <c r="T34" s="5"/>
      <c r="U34" s="5"/>
      <c r="V34" s="7"/>
    </row>
    <row r="35" spans="1:22" s="8" customFormat="1" ht="21" customHeight="1" thickBot="1">
      <c r="A35" s="218"/>
      <c r="B35" s="219"/>
      <c r="C35" s="51" t="s">
        <v>14</v>
      </c>
      <c r="D35" s="220">
        <v>45809</v>
      </c>
      <c r="E35" s="221"/>
      <c r="F35" s="52" t="s">
        <v>38</v>
      </c>
      <c r="G35" s="53"/>
      <c r="H35" s="49"/>
      <c r="I35" s="5"/>
      <c r="J35" s="5"/>
      <c r="K35" s="5"/>
      <c r="L35" s="5"/>
      <c r="M35" s="5"/>
      <c r="N35" s="5"/>
      <c r="O35" s="5"/>
      <c r="P35" s="5"/>
      <c r="Q35" s="5"/>
      <c r="R35" s="5"/>
      <c r="S35" s="5"/>
      <c r="T35" s="5"/>
      <c r="U35" s="5"/>
      <c r="V35" s="7"/>
    </row>
    <row r="36" spans="1:22" s="8" customFormat="1" ht="21" customHeight="1">
      <c r="A36" s="218"/>
      <c r="B36" s="219"/>
      <c r="C36" s="54"/>
      <c r="D36" s="55"/>
      <c r="E36" s="55"/>
      <c r="F36" s="55"/>
      <c r="G36" s="55"/>
      <c r="H36" s="56"/>
      <c r="I36" s="5"/>
      <c r="J36" s="5"/>
      <c r="K36" s="5"/>
      <c r="L36" s="5"/>
      <c r="M36" s="5"/>
      <c r="N36" s="5"/>
      <c r="O36" s="5"/>
      <c r="P36" s="5"/>
      <c r="Q36" s="5"/>
      <c r="R36" s="5"/>
      <c r="S36" s="5"/>
      <c r="T36" s="5"/>
      <c r="U36" s="5"/>
      <c r="V36" s="7"/>
    </row>
    <row r="37" spans="1:22" s="8" customFormat="1" ht="21" customHeight="1">
      <c r="A37" s="57"/>
      <c r="B37" s="58"/>
      <c r="C37" s="59"/>
      <c r="D37" s="59"/>
      <c r="E37" s="60"/>
      <c r="F37" s="60"/>
      <c r="G37" s="59"/>
      <c r="H37" s="58"/>
      <c r="I37" s="5"/>
      <c r="J37" s="5"/>
      <c r="K37" s="5"/>
      <c r="L37" s="5"/>
      <c r="M37" s="5"/>
      <c r="N37" s="5"/>
      <c r="O37" s="5"/>
      <c r="P37" s="5"/>
      <c r="Q37" s="5"/>
      <c r="R37" s="5"/>
      <c r="S37" s="5"/>
      <c r="T37" s="5"/>
      <c r="U37" s="5"/>
      <c r="V37" s="7"/>
    </row>
    <row r="38" spans="1:22" s="61" customFormat="1">
      <c r="H38" s="62" t="s">
        <v>9</v>
      </c>
      <c r="I38" s="5"/>
      <c r="J38" s="5"/>
      <c r="K38" s="5"/>
      <c r="L38" s="5"/>
      <c r="M38" s="5"/>
      <c r="N38" s="5"/>
      <c r="O38" s="5"/>
      <c r="P38" s="5"/>
      <c r="Q38" s="5"/>
      <c r="R38" s="5"/>
      <c r="S38" s="5"/>
      <c r="T38" s="5"/>
      <c r="U38" s="5"/>
      <c r="V38" s="5"/>
    </row>
    <row r="54" spans="4:9">
      <c r="D54" s="2"/>
      <c r="E54" s="2"/>
      <c r="I54" s="6"/>
    </row>
    <row r="55" spans="4:9">
      <c r="D55" s="2"/>
      <c r="E55" s="2"/>
      <c r="I55" s="6"/>
    </row>
    <row r="56" spans="4:9">
      <c r="D56" s="2"/>
      <c r="E56" s="2"/>
      <c r="I56" s="6"/>
    </row>
    <row r="57" spans="4:9">
      <c r="D57" s="2"/>
      <c r="E57" s="2"/>
      <c r="I57" s="6"/>
    </row>
    <row r="58" spans="4:9">
      <c r="D58" s="2"/>
      <c r="E58" s="2"/>
      <c r="I58" s="6"/>
    </row>
    <row r="59" spans="4:9">
      <c r="D59" s="2"/>
      <c r="E59" s="2"/>
      <c r="I59" s="6"/>
    </row>
    <row r="60" spans="4:9">
      <c r="D60" s="2"/>
      <c r="E60" s="2"/>
      <c r="I60" s="6"/>
    </row>
    <row r="61" spans="4:9">
      <c r="D61" s="2"/>
      <c r="E61" s="2"/>
      <c r="I61" s="6"/>
    </row>
    <row r="62" spans="4:9">
      <c r="D62" s="2"/>
      <c r="E62" s="2"/>
      <c r="I62" s="6"/>
    </row>
    <row r="63" spans="4:9">
      <c r="D63" s="2"/>
      <c r="E63" s="2"/>
      <c r="I63" s="6"/>
    </row>
    <row r="64" spans="4:9">
      <c r="D64" s="2"/>
      <c r="E64" s="2"/>
      <c r="I64" s="6"/>
    </row>
    <row r="65" spans="4:9">
      <c r="D65" s="2"/>
      <c r="E65" s="2"/>
      <c r="I65" s="6"/>
    </row>
    <row r="66" spans="4:9">
      <c r="D66" s="2"/>
      <c r="E66" s="2"/>
      <c r="I66" s="6"/>
    </row>
    <row r="67" spans="4:9">
      <c r="D67" s="2"/>
      <c r="E67" s="2"/>
      <c r="I67" s="6"/>
    </row>
    <row r="68" spans="4:9">
      <c r="D68" s="2"/>
      <c r="E68" s="2"/>
      <c r="I68" s="6"/>
    </row>
    <row r="69" spans="4:9">
      <c r="D69" s="2"/>
      <c r="E69" s="2"/>
      <c r="I69" s="6"/>
    </row>
    <row r="70" spans="4:9">
      <c r="D70" s="2"/>
      <c r="E70" s="2"/>
      <c r="I70" s="6"/>
    </row>
    <row r="71" spans="4:9">
      <c r="D71" s="2"/>
      <c r="E71" s="2"/>
      <c r="I71" s="6"/>
    </row>
    <row r="72" spans="4:9">
      <c r="D72" s="2"/>
      <c r="E72" s="2"/>
      <c r="I72" s="6"/>
    </row>
    <row r="73" spans="4:9">
      <c r="D73" s="2"/>
      <c r="E73" s="2"/>
      <c r="I73" s="6"/>
    </row>
    <row r="74" spans="4:9">
      <c r="D74" s="2"/>
      <c r="E74" s="2"/>
      <c r="I74" s="6"/>
    </row>
    <row r="75" spans="4:9">
      <c r="D75" s="2"/>
      <c r="E75" s="2"/>
      <c r="I75" s="6"/>
    </row>
    <row r="76" spans="4:9">
      <c r="D76" s="2"/>
      <c r="E76" s="2"/>
      <c r="I76" s="6"/>
    </row>
    <row r="77" spans="4:9">
      <c r="D77" s="2"/>
      <c r="E77" s="2"/>
      <c r="I77" s="6"/>
    </row>
    <row r="78" spans="4:9">
      <c r="D78" s="2"/>
      <c r="E78" s="2"/>
      <c r="I78" s="6"/>
    </row>
    <row r="79" spans="4:9">
      <c r="D79" s="2"/>
      <c r="E79" s="2"/>
      <c r="I79" s="6"/>
    </row>
    <row r="80" spans="4:9">
      <c r="D80" s="2"/>
      <c r="E80" s="2"/>
      <c r="I80" s="6"/>
    </row>
    <row r="81" spans="4:9">
      <c r="D81" s="2"/>
      <c r="E81" s="2"/>
      <c r="I81" s="6"/>
    </row>
    <row r="82" spans="4:9">
      <c r="D82" s="2"/>
      <c r="E82" s="2"/>
      <c r="I82" s="6"/>
    </row>
    <row r="83" spans="4:9">
      <c r="D83" s="2"/>
      <c r="E83" s="2"/>
      <c r="I83" s="6"/>
    </row>
    <row r="84" spans="4:9">
      <c r="D84" s="2"/>
      <c r="E84" s="2"/>
      <c r="I84" s="6"/>
    </row>
    <row r="85" spans="4:9">
      <c r="D85" s="2"/>
      <c r="E85" s="2"/>
      <c r="I85" s="6"/>
    </row>
    <row r="86" spans="4:9">
      <c r="D86" s="2"/>
      <c r="E86" s="2"/>
      <c r="I86" s="6"/>
    </row>
    <row r="87" spans="4:9">
      <c r="D87" s="2"/>
      <c r="E87" s="2"/>
      <c r="I87" s="6"/>
    </row>
    <row r="88" spans="4:9">
      <c r="D88" s="2"/>
      <c r="E88" s="2"/>
      <c r="I88" s="6"/>
    </row>
    <row r="89" spans="4:9">
      <c r="D89" s="2"/>
      <c r="E89" s="2"/>
      <c r="I89" s="6"/>
    </row>
    <row r="90" spans="4:9">
      <c r="D90" s="2"/>
      <c r="E90" s="2"/>
      <c r="I90" s="6"/>
    </row>
    <row r="91" spans="4:9">
      <c r="D91" s="2"/>
      <c r="E91" s="2"/>
      <c r="I91" s="6"/>
    </row>
    <row r="92" spans="4:9">
      <c r="D92" s="2"/>
      <c r="E92" s="2"/>
      <c r="I92" s="6"/>
    </row>
    <row r="93" spans="4:9">
      <c r="D93" s="2"/>
      <c r="E93" s="2"/>
      <c r="I93" s="6"/>
    </row>
    <row r="94" spans="4:9">
      <c r="D94" s="2"/>
      <c r="E94" s="2"/>
      <c r="I94" s="6"/>
    </row>
    <row r="95" spans="4:9">
      <c r="D95" s="2"/>
      <c r="E95" s="2"/>
      <c r="I95" s="6"/>
    </row>
    <row r="96" spans="4:9">
      <c r="D96" s="2"/>
      <c r="E96" s="2"/>
      <c r="I96" s="6"/>
    </row>
    <row r="97" spans="4:9">
      <c r="D97" s="2"/>
      <c r="E97" s="2"/>
      <c r="I97" s="6"/>
    </row>
    <row r="98" spans="4:9">
      <c r="D98" s="2"/>
      <c r="E98" s="2"/>
      <c r="I98" s="6"/>
    </row>
    <row r="99" spans="4:9">
      <c r="D99" s="2"/>
      <c r="E99" s="2"/>
      <c r="I99" s="6"/>
    </row>
    <row r="100" spans="4:9">
      <c r="D100" s="2"/>
      <c r="E100" s="2"/>
      <c r="I100" s="6"/>
    </row>
    <row r="101" spans="4:9">
      <c r="D101" s="2"/>
      <c r="E101" s="2"/>
      <c r="I101" s="6"/>
    </row>
    <row r="102" spans="4:9">
      <c r="D102" s="2"/>
      <c r="E102" s="2"/>
      <c r="I102" s="6"/>
    </row>
    <row r="103" spans="4:9">
      <c r="D103" s="2"/>
      <c r="E103" s="2"/>
      <c r="I103" s="6"/>
    </row>
    <row r="104" spans="4:9">
      <c r="D104" s="2"/>
      <c r="E104" s="2"/>
      <c r="I104" s="6"/>
    </row>
    <row r="105" spans="4:9">
      <c r="D105" s="2"/>
      <c r="E105" s="2"/>
      <c r="I105" s="6"/>
    </row>
    <row r="106" spans="4:9">
      <c r="D106" s="2"/>
      <c r="E106" s="2"/>
      <c r="I106" s="6"/>
    </row>
    <row r="107" spans="4:9">
      <c r="D107" s="2"/>
      <c r="E107" s="2"/>
      <c r="I107" s="6"/>
    </row>
    <row r="108" spans="4:9">
      <c r="D108" s="2"/>
      <c r="E108" s="2"/>
      <c r="I108" s="6"/>
    </row>
    <row r="109" spans="4:9">
      <c r="D109" s="2"/>
      <c r="E109" s="2"/>
      <c r="I109" s="6"/>
    </row>
    <row r="110" spans="4:9">
      <c r="D110" s="2"/>
      <c r="E110" s="2"/>
      <c r="I110" s="6"/>
    </row>
    <row r="111" spans="4:9">
      <c r="D111" s="2"/>
      <c r="E111" s="2"/>
      <c r="I111" s="6"/>
    </row>
    <row r="112" spans="4:9">
      <c r="D112" s="2"/>
      <c r="E112" s="2"/>
      <c r="I112" s="6"/>
    </row>
    <row r="113" spans="4:9">
      <c r="D113" s="2"/>
      <c r="E113" s="2"/>
      <c r="I113" s="6"/>
    </row>
    <row r="114" spans="4:9">
      <c r="D114" s="2"/>
      <c r="E114" s="2"/>
      <c r="I114" s="6"/>
    </row>
    <row r="115" spans="4:9">
      <c r="D115" s="2"/>
      <c r="E115" s="2"/>
      <c r="I115" s="6"/>
    </row>
    <row r="116" spans="4:9">
      <c r="D116" s="2"/>
      <c r="E116" s="2"/>
      <c r="I116" s="6"/>
    </row>
    <row r="117" spans="4:9">
      <c r="D117" s="2"/>
      <c r="E117" s="2"/>
      <c r="I117" s="6"/>
    </row>
    <row r="118" spans="4:9">
      <c r="D118" s="2"/>
      <c r="E118" s="2"/>
      <c r="I118" s="6"/>
    </row>
    <row r="119" spans="4:9">
      <c r="D119" s="2"/>
      <c r="E119" s="2"/>
      <c r="I119" s="6"/>
    </row>
    <row r="120" spans="4:9">
      <c r="D120" s="2"/>
      <c r="E120" s="2"/>
      <c r="I120" s="6"/>
    </row>
    <row r="121" spans="4:9">
      <c r="D121" s="2"/>
      <c r="E121" s="2"/>
      <c r="I121" s="6"/>
    </row>
    <row r="122" spans="4:9">
      <c r="D122" s="2"/>
      <c r="E122" s="2"/>
      <c r="I122" s="6"/>
    </row>
    <row r="123" spans="4:9">
      <c r="D123" s="2"/>
      <c r="E123" s="2"/>
      <c r="I123" s="6"/>
    </row>
    <row r="124" spans="4:9">
      <c r="D124" s="2"/>
      <c r="E124" s="2"/>
      <c r="I124" s="6"/>
    </row>
    <row r="125" spans="4:9">
      <c r="D125" s="2"/>
      <c r="E125" s="2"/>
      <c r="I125" s="6"/>
    </row>
    <row r="126" spans="4:9">
      <c r="D126" s="2"/>
      <c r="E126" s="2"/>
      <c r="I126" s="6"/>
    </row>
    <row r="127" spans="4:9">
      <c r="D127" s="2"/>
      <c r="E127" s="2"/>
      <c r="I127" s="6"/>
    </row>
    <row r="128" spans="4:9">
      <c r="D128" s="2"/>
      <c r="E128" s="2"/>
      <c r="I128" s="6"/>
    </row>
    <row r="129" spans="4:9">
      <c r="D129" s="2"/>
      <c r="E129" s="2"/>
      <c r="I129" s="6"/>
    </row>
    <row r="130" spans="4:9">
      <c r="D130" s="2"/>
      <c r="E130" s="2"/>
      <c r="I130" s="6"/>
    </row>
    <row r="131" spans="4:9">
      <c r="D131" s="2"/>
      <c r="E131" s="2"/>
      <c r="I131" s="6"/>
    </row>
    <row r="132" spans="4:9">
      <c r="D132" s="2"/>
      <c r="E132" s="2"/>
      <c r="I132" s="6"/>
    </row>
    <row r="133" spans="4:9">
      <c r="D133" s="2"/>
      <c r="E133" s="2"/>
      <c r="I133" s="6"/>
    </row>
    <row r="134" spans="4:9">
      <c r="D134" s="2"/>
      <c r="E134" s="2"/>
      <c r="I134" s="6"/>
    </row>
    <row r="135" spans="4:9">
      <c r="D135" s="2"/>
      <c r="E135" s="2"/>
      <c r="I135" s="6"/>
    </row>
    <row r="136" spans="4:9">
      <c r="D136" s="2"/>
      <c r="E136" s="2"/>
      <c r="I136" s="6"/>
    </row>
    <row r="137" spans="4:9">
      <c r="D137" s="2"/>
      <c r="E137" s="2"/>
      <c r="I137" s="6"/>
    </row>
    <row r="138" spans="4:9">
      <c r="D138" s="2"/>
      <c r="E138" s="2"/>
      <c r="I138" s="6"/>
    </row>
    <row r="139" spans="4:9">
      <c r="D139" s="2"/>
      <c r="E139" s="2"/>
      <c r="I139" s="6"/>
    </row>
    <row r="140" spans="4:9">
      <c r="D140" s="2"/>
      <c r="E140" s="2"/>
      <c r="I140" s="6"/>
    </row>
    <row r="141" spans="4:9">
      <c r="D141" s="2"/>
      <c r="E141" s="2"/>
      <c r="I141" s="6"/>
    </row>
    <row r="142" spans="4:9">
      <c r="D142" s="2"/>
      <c r="E142" s="2"/>
      <c r="I142" s="6"/>
    </row>
    <row r="143" spans="4:9">
      <c r="D143" s="2"/>
      <c r="E143" s="2"/>
      <c r="I143" s="6"/>
    </row>
    <row r="144" spans="4:9">
      <c r="D144" s="2"/>
      <c r="E144" s="2"/>
      <c r="I144" s="6"/>
    </row>
    <row r="145" spans="4:9">
      <c r="D145" s="2"/>
      <c r="E145" s="2"/>
      <c r="I145" s="6"/>
    </row>
    <row r="146" spans="4:9">
      <c r="D146" s="2"/>
      <c r="E146" s="2"/>
      <c r="I146" s="6"/>
    </row>
    <row r="147" spans="4:9">
      <c r="D147" s="2"/>
      <c r="E147" s="2"/>
      <c r="I147" s="6"/>
    </row>
    <row r="148" spans="4:9">
      <c r="D148" s="2"/>
      <c r="E148" s="2"/>
      <c r="I148" s="6"/>
    </row>
    <row r="149" spans="4:9">
      <c r="D149" s="2"/>
      <c r="E149" s="2"/>
      <c r="I149" s="6"/>
    </row>
    <row r="150" spans="4:9">
      <c r="D150" s="2"/>
      <c r="E150" s="2"/>
      <c r="I150" s="6"/>
    </row>
    <row r="151" spans="4:9">
      <c r="D151" s="2"/>
      <c r="E151" s="2"/>
      <c r="I151" s="6"/>
    </row>
    <row r="152" spans="4:9">
      <c r="D152" s="2"/>
      <c r="E152" s="2"/>
      <c r="I152" s="6"/>
    </row>
    <row r="153" spans="4:9">
      <c r="D153" s="2"/>
      <c r="E153" s="2"/>
      <c r="I153" s="6"/>
    </row>
    <row r="154" spans="4:9">
      <c r="D154" s="2"/>
      <c r="E154" s="2"/>
      <c r="I154" s="6"/>
    </row>
    <row r="155" spans="4:9">
      <c r="D155" s="2"/>
      <c r="E155" s="2"/>
      <c r="I155" s="6"/>
    </row>
    <row r="156" spans="4:9">
      <c r="D156" s="2"/>
      <c r="E156" s="2"/>
      <c r="I156" s="6"/>
    </row>
    <row r="157" spans="4:9">
      <c r="D157" s="2"/>
      <c r="E157" s="2"/>
      <c r="I157" s="6"/>
    </row>
    <row r="158" spans="4:9">
      <c r="D158" s="2"/>
      <c r="E158" s="2"/>
      <c r="I158" s="6"/>
    </row>
  </sheetData>
  <sheetProtection algorithmName="SHA-512" hashValue="6eA6ddfEUSwCfxTrXrm1ikeJvP7wazpTlMobus4dcu3teS0vL60MpkwFvt5B1JJ+OXAZnWy+EW165NQXAIjc0g==" saltValue="6bqTIxvO81KiK8mdTll2sg==" spinCount="100000" sheet="1" objects="1" scenarios="1" selectLockedCells="1"/>
  <mergeCells count="29">
    <mergeCell ref="A15:H15"/>
    <mergeCell ref="A16:H16"/>
    <mergeCell ref="A17:H17"/>
    <mergeCell ref="A26:B26"/>
    <mergeCell ref="A34:B36"/>
    <mergeCell ref="D35:E35"/>
    <mergeCell ref="A27:B33"/>
    <mergeCell ref="C27:H27"/>
    <mergeCell ref="D30:G30"/>
    <mergeCell ref="F22:H25"/>
    <mergeCell ref="C31:H31"/>
    <mergeCell ref="C32:H32"/>
    <mergeCell ref="C33:H33"/>
    <mergeCell ref="D23:E23"/>
    <mergeCell ref="A21:E21"/>
    <mergeCell ref="A14:H14"/>
    <mergeCell ref="A2:H2"/>
    <mergeCell ref="A3:H3"/>
    <mergeCell ref="F5:H5"/>
    <mergeCell ref="A10:H10"/>
    <mergeCell ref="A13:H13"/>
    <mergeCell ref="C6:H6"/>
    <mergeCell ref="C7:H7"/>
    <mergeCell ref="A11:H11"/>
    <mergeCell ref="A12:H12"/>
    <mergeCell ref="A6:B6"/>
    <mergeCell ref="A7:B7"/>
    <mergeCell ref="A9:H9"/>
    <mergeCell ref="A8:H8"/>
  </mergeCells>
  <phoneticPr fontId="1"/>
  <conditionalFormatting sqref="D23">
    <cfRule type="containsText" dxfId="37" priority="1" operator="containsText" text="一方">
      <formula>NOT(ISERROR(SEARCH("一方",D23)))</formula>
    </cfRule>
  </conditionalFormatting>
  <conditionalFormatting sqref="D30:G30">
    <cfRule type="containsText" dxfId="36" priority="4" operator="containsText" text="具体的に">
      <formula>NOT(ISERROR(SEARCH("具体的に",D30)))</formula>
    </cfRule>
  </conditionalFormatting>
  <conditionalFormatting sqref="G23">
    <cfRule type="containsText" dxfId="35" priority="3" operator="containsText" text="一方">
      <formula>NOT(ISERROR(SEARCH("一方",G23)))</formula>
    </cfRule>
  </conditionalFormatting>
  <hyperlinks>
    <hyperlink ref="H38" location="申込区分!A1" display="↑上へ" xr:uid="{00000000-0004-0000-0000-000000000000}"/>
  </hyperlinks>
  <pageMargins left="0.51181102362204722" right="0.51181102362204722" top="0.35433070866141736" bottom="0.15748031496062992" header="0.11811023622047245" footer="0.11811023622047245"/>
  <pageSetup paperSize="9" scale="99"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470" r:id="rId4" name="Check Box 230">
              <controlPr defaultSize="0" autoFill="0" autoLine="0" autoPict="0">
                <anchor moveWithCells="1">
                  <from>
                    <xdr:col>3</xdr:col>
                    <xdr:colOff>831850</xdr:colOff>
                    <xdr:row>28</xdr:row>
                    <xdr:rowOff>0</xdr:rowOff>
                  </from>
                  <to>
                    <xdr:col>5</xdr:col>
                    <xdr:colOff>177800</xdr:colOff>
                    <xdr:row>29</xdr:row>
                    <xdr:rowOff>0</xdr:rowOff>
                  </to>
                </anchor>
              </controlPr>
            </control>
          </mc:Choice>
        </mc:AlternateContent>
        <mc:AlternateContent xmlns:mc="http://schemas.openxmlformats.org/markup-compatibility/2006">
          <mc:Choice Requires="x14">
            <control shapeId="10471" r:id="rId5" name="Check Box 231">
              <controlPr defaultSize="0" autoFill="0" autoLine="0" autoPict="0">
                <anchor moveWithCells="1">
                  <from>
                    <xdr:col>6</xdr:col>
                    <xdr:colOff>0</xdr:colOff>
                    <xdr:row>27</xdr:row>
                    <xdr:rowOff>0</xdr:rowOff>
                  </from>
                  <to>
                    <xdr:col>7</xdr:col>
                    <xdr:colOff>514350</xdr:colOff>
                    <xdr:row>28</xdr:row>
                    <xdr:rowOff>0</xdr:rowOff>
                  </to>
                </anchor>
              </controlPr>
            </control>
          </mc:Choice>
        </mc:AlternateContent>
        <mc:AlternateContent xmlns:mc="http://schemas.openxmlformats.org/markup-compatibility/2006">
          <mc:Choice Requires="x14">
            <control shapeId="10472" r:id="rId6" name="Check Box 232">
              <controlPr defaultSize="0" autoFill="0" autoLine="0" autoPict="0">
                <anchor moveWithCells="1">
                  <from>
                    <xdr:col>1</xdr:col>
                    <xdr:colOff>1187450</xdr:colOff>
                    <xdr:row>29</xdr:row>
                    <xdr:rowOff>0</xdr:rowOff>
                  </from>
                  <to>
                    <xdr:col>3</xdr:col>
                    <xdr:colOff>444500</xdr:colOff>
                    <xdr:row>30</xdr:row>
                    <xdr:rowOff>0</xdr:rowOff>
                  </to>
                </anchor>
              </controlPr>
            </control>
          </mc:Choice>
        </mc:AlternateContent>
        <mc:AlternateContent xmlns:mc="http://schemas.openxmlformats.org/markup-compatibility/2006">
          <mc:Choice Requires="x14">
            <control shapeId="10473" r:id="rId7" name="Check Box 233">
              <controlPr defaultSize="0" autoFill="0" autoLine="0" autoPict="0">
                <anchor moveWithCells="1">
                  <from>
                    <xdr:col>3</xdr:col>
                    <xdr:colOff>831850</xdr:colOff>
                    <xdr:row>27</xdr:row>
                    <xdr:rowOff>0</xdr:rowOff>
                  </from>
                  <to>
                    <xdr:col>5</xdr:col>
                    <xdr:colOff>177800</xdr:colOff>
                    <xdr:row>28</xdr:row>
                    <xdr:rowOff>0</xdr:rowOff>
                  </to>
                </anchor>
              </controlPr>
            </control>
          </mc:Choice>
        </mc:AlternateContent>
        <mc:AlternateContent xmlns:mc="http://schemas.openxmlformats.org/markup-compatibility/2006">
          <mc:Choice Requires="x14">
            <control shapeId="10474" r:id="rId8" name="Check Box 234">
              <controlPr defaultSize="0" autoFill="0" autoLine="0" autoPict="0">
                <anchor moveWithCells="1">
                  <from>
                    <xdr:col>2</xdr:col>
                    <xdr:colOff>0</xdr:colOff>
                    <xdr:row>27</xdr:row>
                    <xdr:rowOff>0</xdr:rowOff>
                  </from>
                  <to>
                    <xdr:col>3</xdr:col>
                    <xdr:colOff>63500</xdr:colOff>
                    <xdr:row>28</xdr:row>
                    <xdr:rowOff>6350</xdr:rowOff>
                  </to>
                </anchor>
              </controlPr>
            </control>
          </mc:Choice>
        </mc:AlternateContent>
        <mc:AlternateContent xmlns:mc="http://schemas.openxmlformats.org/markup-compatibility/2006">
          <mc:Choice Requires="x14">
            <control shapeId="10475" r:id="rId9" name="Check Box 235">
              <controlPr defaultSize="0" autoFill="0" autoLine="0" autoPict="0">
                <anchor moveWithCells="1">
                  <from>
                    <xdr:col>2</xdr:col>
                    <xdr:colOff>0</xdr:colOff>
                    <xdr:row>28</xdr:row>
                    <xdr:rowOff>0</xdr:rowOff>
                  </from>
                  <to>
                    <xdr:col>3</xdr:col>
                    <xdr:colOff>444500</xdr:colOff>
                    <xdr:row>29</xdr:row>
                    <xdr:rowOff>6350</xdr:rowOff>
                  </to>
                </anchor>
              </controlPr>
            </control>
          </mc:Choice>
        </mc:AlternateContent>
        <mc:AlternateContent xmlns:mc="http://schemas.openxmlformats.org/markup-compatibility/2006">
          <mc:Choice Requires="x14">
            <control shapeId="10476" r:id="rId10" name="Check Box 236">
              <controlPr defaultSize="0" autoFill="0" autoLine="0" autoPict="0">
                <anchor moveWithCells="1">
                  <from>
                    <xdr:col>6</xdr:col>
                    <xdr:colOff>0</xdr:colOff>
                    <xdr:row>28</xdr:row>
                    <xdr:rowOff>0</xdr:rowOff>
                  </from>
                  <to>
                    <xdr:col>7</xdr:col>
                    <xdr:colOff>514350</xdr:colOff>
                    <xdr:row>29</xdr:row>
                    <xdr:rowOff>0</xdr:rowOff>
                  </to>
                </anchor>
              </controlPr>
            </control>
          </mc:Choice>
        </mc:AlternateContent>
        <mc:AlternateContent xmlns:mc="http://schemas.openxmlformats.org/markup-compatibility/2006">
          <mc:Choice Requires="x14">
            <control shapeId="10477" r:id="rId11" name="Check Box 237">
              <controlPr defaultSize="0" autoFill="0" autoLine="0" autoPict="0" altText="はい">
                <anchor moveWithCells="1">
                  <from>
                    <xdr:col>5</xdr:col>
                    <xdr:colOff>527050</xdr:colOff>
                    <xdr:row>19</xdr:row>
                    <xdr:rowOff>127000</xdr:rowOff>
                  </from>
                  <to>
                    <xdr:col>7</xdr:col>
                    <xdr:colOff>527050</xdr:colOff>
                    <xdr:row>20</xdr:row>
                    <xdr:rowOff>127000</xdr:rowOff>
                  </to>
                </anchor>
              </controlPr>
            </control>
          </mc:Choice>
        </mc:AlternateContent>
        <mc:AlternateContent xmlns:mc="http://schemas.openxmlformats.org/markup-compatibility/2006">
          <mc:Choice Requires="x14">
            <control shapeId="10478" r:id="rId12" name="Check Box 238">
              <controlPr defaultSize="0" autoFill="0" autoLine="0" autoPict="0" altText="はい">
                <anchor moveWithCells="1">
                  <from>
                    <xdr:col>5</xdr:col>
                    <xdr:colOff>527050</xdr:colOff>
                    <xdr:row>20</xdr:row>
                    <xdr:rowOff>114300</xdr:rowOff>
                  </from>
                  <to>
                    <xdr:col>7</xdr:col>
                    <xdr:colOff>527050</xdr:colOff>
                    <xdr:row>20</xdr:row>
                    <xdr:rowOff>393700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6E6F7-8F79-4D1E-84F8-51AB4AA3B940}">
  <sheetPr codeName="Sheet2">
    <pageSetUpPr fitToPage="1"/>
  </sheetPr>
  <dimension ref="A1:V86"/>
  <sheetViews>
    <sheetView view="pageBreakPreview" zoomScaleNormal="100" zoomScaleSheetLayoutView="100" workbookViewId="0">
      <selection activeCell="H4" sqref="H4:H7"/>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4" hidden="1" customWidth="1"/>
    <col min="10" max="10" width="8" style="72" hidden="1" customWidth="1"/>
    <col min="11" max="11" width="2.7265625" style="6" hidden="1" customWidth="1"/>
    <col min="12" max="12" width="8.7265625" style="4" hidden="1" customWidth="1"/>
    <col min="13" max="14" width="40.6328125" style="2" hidden="1" customWidth="1"/>
    <col min="15" max="22" width="9" style="6"/>
    <col min="23" max="16384" width="9" style="2"/>
  </cols>
  <sheetData>
    <row r="1" spans="1:19" ht="21" customHeight="1">
      <c r="A1" s="373" t="s">
        <v>227</v>
      </c>
      <c r="C1" s="186">
        <v>1</v>
      </c>
      <c r="D1" s="75"/>
      <c r="E1" s="75"/>
      <c r="F1" s="52"/>
      <c r="G1" s="52"/>
      <c r="I1" s="6"/>
      <c r="J1" s="6"/>
      <c r="L1" s="6"/>
      <c r="M1" s="154"/>
      <c r="N1" s="154" t="str">
        <f>申込区分!C7</f>
        <v>例：株式会社日本環境協会</v>
      </c>
    </row>
    <row r="2" spans="1:19" ht="21" customHeight="1">
      <c r="A2" s="373"/>
      <c r="D2" s="116"/>
      <c r="E2" s="247" t="str">
        <f>IF(COUNTIF(E4:E28,"必須")&lt;1,"","すべて適合する必要があります")</f>
        <v/>
      </c>
      <c r="F2" s="247"/>
      <c r="G2" s="247"/>
      <c r="H2" s="247"/>
      <c r="I2" s="6"/>
      <c r="J2" s="6"/>
      <c r="L2" s="6"/>
      <c r="M2" s="154" t="s">
        <v>131</v>
      </c>
      <c r="N2" s="154" t="s">
        <v>132</v>
      </c>
    </row>
    <row r="3" spans="1:19" ht="21" customHeight="1" thickBot="1">
      <c r="A3" s="34" t="s">
        <v>35</v>
      </c>
      <c r="B3" s="214" t="s">
        <v>8</v>
      </c>
      <c r="C3" s="215"/>
      <c r="D3" s="301"/>
      <c r="E3" s="296" t="s">
        <v>139</v>
      </c>
      <c r="F3" s="297"/>
      <c r="G3" s="121" t="s">
        <v>29</v>
      </c>
      <c r="H3" s="122" t="s">
        <v>151</v>
      </c>
      <c r="I3" s="158" t="s">
        <v>2</v>
      </c>
      <c r="J3" s="159"/>
      <c r="M3" s="125" t="s">
        <v>25</v>
      </c>
      <c r="N3" s="125" t="s">
        <v>26</v>
      </c>
    </row>
    <row r="4" spans="1:19" ht="21" customHeight="1">
      <c r="A4" s="126" t="str">
        <f>"("&amp;C1&amp;")"</f>
        <v>(1)</v>
      </c>
      <c r="B4" s="222" t="s">
        <v>176</v>
      </c>
      <c r="C4" s="259"/>
      <c r="D4" s="259"/>
      <c r="E4" s="160"/>
      <c r="F4" s="161"/>
      <c r="G4" s="255" t="s">
        <v>125</v>
      </c>
      <c r="H4" s="302"/>
      <c r="I4" s="129" t="b">
        <v>0</v>
      </c>
      <c r="J4" s="129" t="b">
        <v>0</v>
      </c>
      <c r="K4" s="129"/>
      <c r="L4" s="129"/>
      <c r="M4" s="262" t="s">
        <v>46</v>
      </c>
      <c r="N4" s="262" t="s">
        <v>63</v>
      </c>
      <c r="O4" s="118"/>
    </row>
    <row r="5" spans="1:19" ht="21" customHeight="1">
      <c r="A5" s="130" t="str">
        <f>A4</f>
        <v>(1)</v>
      </c>
      <c r="B5" s="224"/>
      <c r="C5" s="192"/>
      <c r="D5" s="192"/>
      <c r="E5" s="162"/>
      <c r="F5" s="163"/>
      <c r="G5" s="274"/>
      <c r="H5" s="275"/>
      <c r="I5" s="129"/>
      <c r="J5" s="129"/>
      <c r="K5" s="129"/>
      <c r="L5" s="129"/>
      <c r="M5" s="262"/>
      <c r="N5" s="262"/>
    </row>
    <row r="6" spans="1:19" ht="21" customHeight="1">
      <c r="A6" s="130" t="str">
        <f t="shared" ref="A6:A7" si="0">A5</f>
        <v>(1)</v>
      </c>
      <c r="B6" s="50"/>
      <c r="C6" s="12"/>
      <c r="D6" s="11"/>
      <c r="E6" s="162"/>
      <c r="F6" s="163"/>
      <c r="G6" s="274"/>
      <c r="H6" s="275"/>
      <c r="I6" s="129"/>
      <c r="J6" s="129"/>
      <c r="K6" s="129"/>
      <c r="L6" s="129"/>
      <c r="M6" s="262"/>
      <c r="N6" s="262"/>
    </row>
    <row r="7" spans="1:19" ht="21" customHeight="1">
      <c r="A7" s="130" t="str">
        <f t="shared" si="0"/>
        <v>(1)</v>
      </c>
      <c r="B7" s="284" t="str">
        <f>IF(J4=TRUE,"エコマーク基準に適合しません","")</f>
        <v/>
      </c>
      <c r="C7" s="285"/>
      <c r="D7" s="285"/>
      <c r="E7" s="164"/>
      <c r="F7" s="165"/>
      <c r="G7" s="274"/>
      <c r="H7" s="276"/>
      <c r="I7" s="129"/>
      <c r="J7" s="129"/>
      <c r="K7" s="129"/>
      <c r="L7" s="129"/>
      <c r="M7" s="262"/>
      <c r="N7" s="262"/>
    </row>
    <row r="8" spans="1:19" ht="21" customHeight="1">
      <c r="A8" s="126" t="str">
        <f>"("&amp;$C$1+1&amp;")"</f>
        <v>(2)</v>
      </c>
      <c r="B8" s="222" t="s">
        <v>177</v>
      </c>
      <c r="C8" s="259"/>
      <c r="D8" s="259"/>
      <c r="E8" s="166"/>
      <c r="F8" s="167"/>
      <c r="G8" s="255" t="s">
        <v>126</v>
      </c>
      <c r="H8" s="256"/>
      <c r="I8" s="129" t="b">
        <v>0</v>
      </c>
      <c r="J8" s="129" t="b">
        <v>0</v>
      </c>
      <c r="K8" s="129"/>
      <c r="L8" s="129"/>
      <c r="M8" s="262" t="s">
        <v>47</v>
      </c>
      <c r="N8" s="262" t="s">
        <v>64</v>
      </c>
    </row>
    <row r="9" spans="1:19" ht="21" customHeight="1">
      <c r="A9" s="130" t="str">
        <f>A8</f>
        <v>(2)</v>
      </c>
      <c r="B9" s="224"/>
      <c r="C9" s="192"/>
      <c r="D9" s="192"/>
      <c r="E9" s="162"/>
      <c r="F9" s="163"/>
      <c r="G9" s="274"/>
      <c r="H9" s="275"/>
      <c r="I9" s="129"/>
      <c r="J9" s="129"/>
      <c r="K9" s="129"/>
      <c r="L9" s="129"/>
      <c r="M9" s="262"/>
      <c r="N9" s="262"/>
    </row>
    <row r="10" spans="1:19" ht="21" customHeight="1">
      <c r="A10" s="130" t="str">
        <f t="shared" ref="A10:A11" si="1">A9</f>
        <v>(2)</v>
      </c>
      <c r="B10" s="50"/>
      <c r="C10" s="12"/>
      <c r="D10" s="11"/>
      <c r="E10" s="162"/>
      <c r="F10" s="163"/>
      <c r="G10" s="274"/>
      <c r="H10" s="275"/>
      <c r="I10" s="129"/>
      <c r="J10" s="129"/>
      <c r="K10" s="129"/>
      <c r="L10" s="129"/>
      <c r="M10" s="262"/>
      <c r="N10" s="262"/>
    </row>
    <row r="11" spans="1:19" ht="21" customHeight="1">
      <c r="A11" s="130" t="str">
        <f t="shared" si="1"/>
        <v>(2)</v>
      </c>
      <c r="B11" s="284" t="str">
        <f>IF(J8=TRUE,"エコマーク基準に適合しません","")</f>
        <v/>
      </c>
      <c r="C11" s="285"/>
      <c r="D11" s="285"/>
      <c r="E11" s="164"/>
      <c r="F11" s="165"/>
      <c r="G11" s="274"/>
      <c r="H11" s="276"/>
      <c r="I11" s="129"/>
      <c r="J11" s="129"/>
      <c r="K11" s="129"/>
      <c r="L11" s="129"/>
      <c r="M11" s="262"/>
      <c r="N11" s="262"/>
    </row>
    <row r="12" spans="1:19" s="61" customFormat="1" ht="18" customHeight="1">
      <c r="A12" s="126" t="str">
        <f>"("&amp;$C$1+2&amp;")"</f>
        <v>(3)</v>
      </c>
      <c r="B12" s="222" t="s">
        <v>178</v>
      </c>
      <c r="C12" s="259"/>
      <c r="D12" s="259"/>
      <c r="E12" s="166"/>
      <c r="F12" s="167"/>
      <c r="G12" s="255" t="s">
        <v>143</v>
      </c>
      <c r="H12" s="256"/>
      <c r="I12" s="129" t="b">
        <v>0</v>
      </c>
      <c r="J12" s="129" t="b">
        <v>0</v>
      </c>
      <c r="K12" s="129"/>
      <c r="L12" s="129"/>
      <c r="M12" s="286" t="s">
        <v>127</v>
      </c>
      <c r="N12" s="286" t="s">
        <v>30</v>
      </c>
      <c r="O12" s="5"/>
      <c r="P12" s="5"/>
      <c r="Q12" s="5"/>
      <c r="R12" s="5"/>
      <c r="S12" s="5"/>
    </row>
    <row r="13" spans="1:19" s="61" customFormat="1" ht="18" customHeight="1">
      <c r="A13" s="130" t="str">
        <f>A12</f>
        <v>(3)</v>
      </c>
      <c r="B13" s="224"/>
      <c r="C13" s="192"/>
      <c r="D13" s="192"/>
      <c r="E13" s="162"/>
      <c r="F13" s="163"/>
      <c r="G13" s="274"/>
      <c r="H13" s="275"/>
      <c r="I13" s="129" t="b">
        <v>0</v>
      </c>
      <c r="J13" s="129">
        <f>IF(I13=TRUE,1,0)</f>
        <v>0</v>
      </c>
      <c r="K13" s="129"/>
      <c r="L13" s="129"/>
      <c r="M13" s="287"/>
      <c r="N13" s="287"/>
      <c r="O13" s="5"/>
      <c r="P13" s="5"/>
      <c r="Q13" s="5"/>
      <c r="R13" s="5"/>
      <c r="S13" s="5"/>
    </row>
    <row r="14" spans="1:19" s="61" customFormat="1" ht="18" customHeight="1">
      <c r="A14" s="130" t="str">
        <f t="shared" ref="A14:A17" si="2">A13</f>
        <v>(3)</v>
      </c>
      <c r="B14" s="289" t="str">
        <f>IF(J12=TRUE,"エコマーク基準に適合しません",IF(AND(SUM(J13:J16)=0,I12=TRUE),"該当する取組内容を選択してください(複数可)",""))</f>
        <v/>
      </c>
      <c r="C14" s="290"/>
      <c r="D14" s="290"/>
      <c r="E14" s="162"/>
      <c r="F14" s="163"/>
      <c r="G14" s="274"/>
      <c r="H14" s="275"/>
      <c r="I14" s="129" t="b">
        <v>0</v>
      </c>
      <c r="J14" s="129">
        <f>IF(I14=TRUE,1,0)</f>
        <v>0</v>
      </c>
      <c r="K14" s="129"/>
      <c r="L14" s="129"/>
      <c r="M14" s="287"/>
      <c r="N14" s="287"/>
      <c r="O14" s="5"/>
      <c r="P14" s="5"/>
      <c r="Q14" s="5"/>
      <c r="R14" s="5"/>
      <c r="S14" s="5"/>
    </row>
    <row r="15" spans="1:19" s="61" customFormat="1" ht="18" customHeight="1">
      <c r="A15" s="130" t="str">
        <f t="shared" si="2"/>
        <v>(3)</v>
      </c>
      <c r="B15" s="185" t="s">
        <v>173</v>
      </c>
      <c r="C15" s="291" t="str">
        <f>IF(I12=TRUE,"「①ストロー」等の品目をご記載ください。","")</f>
        <v/>
      </c>
      <c r="D15" s="291"/>
      <c r="E15" s="162"/>
      <c r="F15" s="163"/>
      <c r="G15" s="274"/>
      <c r="H15" s="275"/>
      <c r="I15" s="129" t="b">
        <v>0</v>
      </c>
      <c r="J15" s="129">
        <f>IF(I15=TRUE,1,0)</f>
        <v>0</v>
      </c>
      <c r="K15" s="129"/>
      <c r="L15" s="129"/>
      <c r="M15" s="287"/>
      <c r="N15" s="287"/>
      <c r="O15" s="5"/>
      <c r="P15" s="5"/>
      <c r="Q15" s="5"/>
      <c r="R15" s="5"/>
      <c r="S15" s="5"/>
    </row>
    <row r="16" spans="1:19" s="61" customFormat="1" ht="18" customHeight="1">
      <c r="A16" s="130" t="str">
        <f>A15</f>
        <v>(3)</v>
      </c>
      <c r="B16" s="292" t="str">
        <f>IF(I16=TRUE,"具体的にご記載ください。","")</f>
        <v/>
      </c>
      <c r="C16" s="293"/>
      <c r="D16" s="293"/>
      <c r="E16" s="162"/>
      <c r="F16" s="163"/>
      <c r="G16" s="274"/>
      <c r="H16" s="275"/>
      <c r="I16" s="129" t="b">
        <v>0</v>
      </c>
      <c r="J16" s="129">
        <f>IF(I16=TRUE,1,0)</f>
        <v>0</v>
      </c>
      <c r="K16" s="129"/>
      <c r="L16" s="129"/>
      <c r="M16" s="287"/>
      <c r="N16" s="287"/>
      <c r="O16" s="5"/>
      <c r="P16" s="5"/>
      <c r="Q16" s="5"/>
      <c r="R16" s="5"/>
      <c r="S16" s="5"/>
    </row>
    <row r="17" spans="1:22" s="61" customFormat="1" ht="18" customHeight="1">
      <c r="A17" s="130" t="str">
        <f t="shared" si="2"/>
        <v>(3)</v>
      </c>
      <c r="B17" s="294"/>
      <c r="C17" s="295"/>
      <c r="D17" s="295"/>
      <c r="E17" s="168"/>
      <c r="F17" s="169"/>
      <c r="G17" s="274"/>
      <c r="H17" s="276"/>
      <c r="I17" s="129"/>
      <c r="J17" s="129"/>
      <c r="K17" s="129"/>
      <c r="L17" s="129"/>
      <c r="M17" s="288"/>
      <c r="N17" s="288"/>
      <c r="O17" s="5"/>
      <c r="P17" s="5"/>
      <c r="Q17" s="5"/>
      <c r="R17" s="5"/>
      <c r="S17" s="5"/>
    </row>
    <row r="18" spans="1:22" ht="21" customHeight="1">
      <c r="A18" s="126" t="str">
        <f>"("&amp;$C$1+3&amp;")"</f>
        <v>(4)</v>
      </c>
      <c r="B18" s="218" t="s">
        <v>138</v>
      </c>
      <c r="C18" s="270"/>
      <c r="D18" s="270"/>
      <c r="E18" s="162"/>
      <c r="F18" s="163"/>
      <c r="G18" s="298" t="s">
        <v>141</v>
      </c>
      <c r="H18" s="256"/>
      <c r="I18" s="129" t="b">
        <v>0</v>
      </c>
      <c r="J18" s="129" t="b">
        <v>0</v>
      </c>
      <c r="K18" s="129"/>
      <c r="L18" s="129" t="str">
        <f>IF(I18=TRUE,IF(E18="－","",IF(E18&gt;1,A18&amp;E18&amp;"p",A18)),"")</f>
        <v/>
      </c>
      <c r="M18" s="277" t="s">
        <v>128</v>
      </c>
      <c r="N18" s="277" t="s">
        <v>129</v>
      </c>
      <c r="O18" s="74"/>
      <c r="P18" s="74"/>
      <c r="Q18" s="2"/>
      <c r="R18" s="2"/>
      <c r="S18" s="2"/>
      <c r="T18" s="2"/>
      <c r="U18" s="2"/>
      <c r="V18" s="2"/>
    </row>
    <row r="19" spans="1:22" ht="21" customHeight="1">
      <c r="A19" s="130" t="str">
        <f>A18</f>
        <v>(4)</v>
      </c>
      <c r="B19" s="218"/>
      <c r="C19" s="270"/>
      <c r="D19" s="270"/>
      <c r="E19" s="162"/>
      <c r="F19" s="163"/>
      <c r="G19" s="299"/>
      <c r="H19" s="257"/>
      <c r="I19" s="129"/>
      <c r="J19" s="129"/>
      <c r="K19" s="129"/>
      <c r="L19" s="129"/>
      <c r="M19" s="278"/>
      <c r="N19" s="278"/>
      <c r="O19" s="74"/>
      <c r="P19" s="74"/>
      <c r="Q19" s="2"/>
      <c r="R19" s="2"/>
      <c r="S19" s="2"/>
      <c r="T19" s="2"/>
      <c r="U19" s="2"/>
      <c r="V19" s="2"/>
    </row>
    <row r="20" spans="1:22" ht="21" customHeight="1">
      <c r="A20" s="130" t="str">
        <f t="shared" ref="A20:A23" si="3">A19</f>
        <v>(4)</v>
      </c>
      <c r="B20" s="289" t="str">
        <f>IF(J18=TRUE,"エコマーク基準に適合しません",IF(I18=FALSE,"",IF(AND(SUM(K21:L24)=4,I18=TRUE),"","下記に該当するかどうかチェックしてください")))</f>
        <v/>
      </c>
      <c r="C20" s="290"/>
      <c r="D20" s="290"/>
      <c r="E20" s="168"/>
      <c r="F20" s="169"/>
      <c r="G20" s="300"/>
      <c r="H20" s="283"/>
      <c r="I20" s="129"/>
      <c r="J20" s="129"/>
      <c r="K20" s="129"/>
      <c r="L20" s="129"/>
      <c r="M20" s="278"/>
      <c r="N20" s="278"/>
      <c r="O20" s="74"/>
      <c r="P20" s="74"/>
      <c r="Q20" s="2"/>
      <c r="R20" s="2"/>
      <c r="S20" s="2"/>
      <c r="T20" s="2"/>
      <c r="U20" s="2"/>
      <c r="V20" s="2"/>
    </row>
    <row r="21" spans="1:22" ht="21" customHeight="1">
      <c r="A21" s="130" t="str">
        <f t="shared" si="3"/>
        <v>(4)</v>
      </c>
      <c r="B21" s="170" t="s">
        <v>134</v>
      </c>
      <c r="C21" s="171"/>
      <c r="D21" s="172"/>
      <c r="E21" s="173"/>
      <c r="F21" s="174"/>
      <c r="G21" s="281" t="s">
        <v>142</v>
      </c>
      <c r="H21" s="257"/>
      <c r="I21" s="129" t="b">
        <v>0</v>
      </c>
      <c r="J21" s="129" t="b">
        <v>0</v>
      </c>
      <c r="K21" s="129">
        <f>IF(I21=TRUE,1,0)</f>
        <v>0</v>
      </c>
      <c r="L21" s="129">
        <f>IF(J21=TRUE,1,0)</f>
        <v>0</v>
      </c>
      <c r="M21" s="278"/>
      <c r="N21" s="278"/>
      <c r="O21" s="74"/>
      <c r="P21" s="74"/>
      <c r="Q21" s="2"/>
      <c r="R21" s="2"/>
      <c r="S21" s="2"/>
      <c r="T21" s="2"/>
      <c r="U21" s="2"/>
      <c r="V21" s="2"/>
    </row>
    <row r="22" spans="1:22" ht="21" customHeight="1">
      <c r="A22" s="130" t="str">
        <f>A21</f>
        <v>(4)</v>
      </c>
      <c r="B22" s="175" t="s">
        <v>135</v>
      </c>
      <c r="C22" s="138"/>
      <c r="D22" s="25"/>
      <c r="E22" s="173"/>
      <c r="F22" s="174"/>
      <c r="G22" s="281"/>
      <c r="H22" s="257"/>
      <c r="I22" s="129" t="b">
        <v>0</v>
      </c>
      <c r="J22" s="129" t="b">
        <v>0</v>
      </c>
      <c r="K22" s="129">
        <f t="shared" ref="K22:L24" si="4">IF(I22=TRUE,1,0)</f>
        <v>0</v>
      </c>
      <c r="L22" s="129">
        <f t="shared" si="4"/>
        <v>0</v>
      </c>
      <c r="M22" s="279"/>
      <c r="N22" s="279"/>
      <c r="O22" s="74"/>
      <c r="P22" s="74"/>
      <c r="Q22" s="2"/>
      <c r="R22" s="2"/>
      <c r="S22" s="2"/>
      <c r="T22" s="2"/>
      <c r="U22" s="2"/>
      <c r="V22" s="2"/>
    </row>
    <row r="23" spans="1:22" ht="21" customHeight="1">
      <c r="A23" s="130" t="str">
        <f t="shared" si="3"/>
        <v>(4)</v>
      </c>
      <c r="B23" s="170" t="s">
        <v>136</v>
      </c>
      <c r="C23" s="171"/>
      <c r="D23" s="172"/>
      <c r="E23" s="173"/>
      <c r="F23" s="174"/>
      <c r="G23" s="281"/>
      <c r="H23" s="257"/>
      <c r="I23" s="129" t="b">
        <v>0</v>
      </c>
      <c r="J23" s="129" t="b">
        <v>0</v>
      </c>
      <c r="K23" s="129">
        <f t="shared" si="4"/>
        <v>0</v>
      </c>
      <c r="L23" s="129">
        <f t="shared" si="4"/>
        <v>0</v>
      </c>
      <c r="M23" s="279"/>
      <c r="N23" s="279"/>
      <c r="O23" s="74"/>
      <c r="P23" s="74"/>
      <c r="Q23" s="2"/>
      <c r="R23" s="2"/>
      <c r="S23" s="2"/>
      <c r="T23" s="2"/>
      <c r="U23" s="2"/>
      <c r="V23" s="2"/>
    </row>
    <row r="24" spans="1:22" ht="21" customHeight="1">
      <c r="A24" s="130" t="str">
        <f>A23</f>
        <v>(4)</v>
      </c>
      <c r="B24" s="175" t="s">
        <v>137</v>
      </c>
      <c r="C24" s="138"/>
      <c r="D24" s="25"/>
      <c r="E24" s="173"/>
      <c r="F24" s="174"/>
      <c r="G24" s="282"/>
      <c r="H24" s="283"/>
      <c r="I24" s="129" t="b">
        <v>0</v>
      </c>
      <c r="J24" s="129" t="b">
        <v>0</v>
      </c>
      <c r="K24" s="129">
        <f t="shared" si="4"/>
        <v>0</v>
      </c>
      <c r="L24" s="129">
        <f t="shared" si="4"/>
        <v>0</v>
      </c>
      <c r="M24" s="280"/>
      <c r="N24" s="280"/>
      <c r="O24" s="74"/>
      <c r="P24" s="74"/>
      <c r="Q24" s="2"/>
      <c r="R24" s="2"/>
      <c r="S24" s="2"/>
      <c r="T24" s="2"/>
      <c r="U24" s="2"/>
      <c r="V24" s="2"/>
    </row>
    <row r="25" spans="1:22" ht="21" customHeight="1">
      <c r="A25" s="126" t="str">
        <f>"("&amp;$C$1+4&amp;")"</f>
        <v>(5)</v>
      </c>
      <c r="B25" s="222" t="s">
        <v>179</v>
      </c>
      <c r="C25" s="259"/>
      <c r="D25" s="192"/>
      <c r="E25" s="162"/>
      <c r="F25" s="163"/>
      <c r="G25" s="255" t="s">
        <v>130</v>
      </c>
      <c r="H25" s="256"/>
      <c r="I25" s="129" t="b">
        <v>0</v>
      </c>
      <c r="J25" s="129" t="b">
        <v>0</v>
      </c>
      <c r="K25" s="129"/>
      <c r="L25" s="129"/>
      <c r="M25" s="262" t="s">
        <v>133</v>
      </c>
      <c r="N25" s="262" t="s">
        <v>50</v>
      </c>
    </row>
    <row r="26" spans="1:22" ht="21" customHeight="1">
      <c r="A26" s="130" t="str">
        <f>A25</f>
        <v>(5)</v>
      </c>
      <c r="B26" s="224"/>
      <c r="C26" s="192"/>
      <c r="D26" s="192"/>
      <c r="E26" s="162"/>
      <c r="F26" s="163"/>
      <c r="G26" s="255"/>
      <c r="H26" s="257"/>
      <c r="I26" s="129"/>
      <c r="J26" s="129"/>
      <c r="K26" s="129"/>
      <c r="L26" s="129"/>
      <c r="M26" s="262"/>
      <c r="N26" s="262"/>
    </row>
    <row r="27" spans="1:22" ht="21" customHeight="1">
      <c r="A27" s="130" t="str">
        <f t="shared" ref="A27:A28" si="5">A26</f>
        <v>(5)</v>
      </c>
      <c r="B27" s="50"/>
      <c r="C27" s="12"/>
      <c r="D27" s="11"/>
      <c r="E27" s="162"/>
      <c r="F27" s="163"/>
      <c r="G27" s="255"/>
      <c r="H27" s="257"/>
      <c r="I27" s="129"/>
      <c r="J27" s="129"/>
      <c r="K27" s="129"/>
      <c r="L27" s="129"/>
      <c r="M27" s="262"/>
      <c r="N27" s="262"/>
    </row>
    <row r="28" spans="1:22" ht="21" customHeight="1" thickBot="1">
      <c r="A28" s="142" t="str">
        <f t="shared" si="5"/>
        <v>(5)</v>
      </c>
      <c r="B28" s="284" t="str">
        <f>IF(J25=TRUE,"エコマーク基準に適合しません","")</f>
        <v/>
      </c>
      <c r="C28" s="285"/>
      <c r="D28" s="285"/>
      <c r="E28" s="176"/>
      <c r="F28" s="177"/>
      <c r="G28" s="255"/>
      <c r="H28" s="258"/>
      <c r="I28" s="129"/>
      <c r="J28" s="129"/>
      <c r="K28" s="129"/>
      <c r="L28" s="129"/>
      <c r="M28" s="262"/>
      <c r="N28" s="262"/>
    </row>
    <row r="29" spans="1:22" ht="21" hidden="1" customHeight="1">
      <c r="A29" s="126"/>
      <c r="B29" s="222"/>
      <c r="C29" s="259"/>
      <c r="D29" s="260"/>
      <c r="E29" s="178"/>
      <c r="F29" s="132"/>
      <c r="G29" s="248"/>
      <c r="H29" s="252"/>
      <c r="K29" s="72"/>
      <c r="M29" s="262"/>
      <c r="N29" s="262"/>
    </row>
    <row r="30" spans="1:22" ht="21" hidden="1" customHeight="1">
      <c r="A30" s="130"/>
      <c r="B30" s="224"/>
      <c r="C30" s="192"/>
      <c r="D30" s="261"/>
      <c r="E30" s="131"/>
      <c r="F30" s="132"/>
      <c r="G30" s="249"/>
      <c r="H30" s="252"/>
      <c r="K30" s="72"/>
      <c r="M30" s="262"/>
      <c r="N30" s="262"/>
    </row>
    <row r="31" spans="1:22" ht="21" hidden="1" customHeight="1">
      <c r="A31" s="130"/>
      <c r="B31" s="224"/>
      <c r="C31" s="192"/>
      <c r="D31" s="261"/>
      <c r="E31" s="149"/>
      <c r="F31" s="135"/>
      <c r="G31" s="250"/>
      <c r="H31" s="254"/>
      <c r="K31" s="72"/>
      <c r="M31" s="262"/>
      <c r="N31" s="262"/>
    </row>
    <row r="32" spans="1:22" ht="21" hidden="1" customHeight="1">
      <c r="A32" s="126"/>
      <c r="B32" s="222"/>
      <c r="C32" s="259"/>
      <c r="D32" s="260"/>
      <c r="E32" s="127"/>
      <c r="F32" s="152"/>
      <c r="G32" s="248"/>
      <c r="H32" s="251"/>
      <c r="K32" s="72"/>
      <c r="M32" s="262"/>
      <c r="N32" s="262"/>
    </row>
    <row r="33" spans="1:14" ht="21" hidden="1" customHeight="1">
      <c r="A33" s="130"/>
      <c r="B33" s="224"/>
      <c r="C33" s="192"/>
      <c r="D33" s="261"/>
      <c r="E33" s="131"/>
      <c r="F33" s="132"/>
      <c r="G33" s="249"/>
      <c r="H33" s="252"/>
      <c r="K33" s="72"/>
      <c r="M33" s="262"/>
      <c r="N33" s="262"/>
    </row>
    <row r="34" spans="1:14" ht="21" hidden="1" customHeight="1">
      <c r="A34" s="142"/>
      <c r="B34" s="226"/>
      <c r="C34" s="267"/>
      <c r="D34" s="268"/>
      <c r="E34" s="134"/>
      <c r="F34" s="135"/>
      <c r="G34" s="250"/>
      <c r="H34" s="254"/>
      <c r="K34" s="72"/>
      <c r="M34" s="262"/>
      <c r="N34" s="262"/>
    </row>
    <row r="35" spans="1:14" ht="21" hidden="1" customHeight="1">
      <c r="A35" s="126"/>
      <c r="B35" s="216"/>
      <c r="C35" s="269"/>
      <c r="D35" s="217"/>
      <c r="E35" s="127"/>
      <c r="F35" s="152"/>
      <c r="G35" s="248"/>
      <c r="H35" s="251"/>
      <c r="I35" s="72"/>
      <c r="K35" s="72"/>
      <c r="L35" s="72"/>
      <c r="M35" s="262"/>
      <c r="N35" s="262"/>
    </row>
    <row r="36" spans="1:14" ht="21" hidden="1" customHeight="1">
      <c r="A36" s="130"/>
      <c r="B36" s="218"/>
      <c r="C36" s="270"/>
      <c r="D36" s="219"/>
      <c r="E36" s="131"/>
      <c r="F36" s="132"/>
      <c r="G36" s="249"/>
      <c r="H36" s="252"/>
      <c r="K36" s="72"/>
      <c r="M36" s="262"/>
      <c r="N36" s="262"/>
    </row>
    <row r="37" spans="1:14" ht="21" hidden="1" customHeight="1">
      <c r="A37" s="142"/>
      <c r="B37" s="271"/>
      <c r="C37" s="272"/>
      <c r="D37" s="273"/>
      <c r="E37" s="149"/>
      <c r="F37" s="147"/>
      <c r="G37" s="250"/>
      <c r="H37" s="254"/>
      <c r="K37" s="72"/>
      <c r="M37" s="262"/>
      <c r="N37" s="262"/>
    </row>
    <row r="38" spans="1:14" ht="21" hidden="1" customHeight="1">
      <c r="A38" s="179"/>
      <c r="B38" s="224"/>
      <c r="C38" s="192"/>
      <c r="D38" s="225"/>
      <c r="E38" s="140"/>
      <c r="F38" s="137"/>
      <c r="G38" s="248"/>
      <c r="H38" s="251"/>
      <c r="I38" s="4" t="b">
        <v>0</v>
      </c>
      <c r="J38" s="72" t="b">
        <v>0</v>
      </c>
      <c r="K38" s="72"/>
      <c r="M38" s="262"/>
      <c r="N38" s="262"/>
    </row>
    <row r="39" spans="1:14" ht="21" hidden="1" customHeight="1">
      <c r="A39" s="133"/>
      <c r="B39" s="263"/>
      <c r="C39" s="232"/>
      <c r="D39" s="264"/>
      <c r="E39" s="131"/>
      <c r="F39" s="137"/>
      <c r="G39" s="249"/>
      <c r="H39" s="252"/>
      <c r="K39" s="72"/>
      <c r="M39" s="262"/>
      <c r="N39" s="262"/>
    </row>
    <row r="40" spans="1:14" ht="21" hidden="1" customHeight="1">
      <c r="A40" s="180"/>
      <c r="B40" s="265"/>
      <c r="C40" s="233"/>
      <c r="D40" s="266"/>
      <c r="E40" s="141"/>
      <c r="F40" s="137"/>
      <c r="G40" s="250"/>
      <c r="H40" s="254"/>
      <c r="K40" s="72"/>
      <c r="M40" s="262"/>
      <c r="N40" s="262"/>
    </row>
    <row r="41" spans="1:14" ht="21" hidden="1" customHeight="1">
      <c r="A41" s="179"/>
      <c r="B41" s="224"/>
      <c r="C41" s="192"/>
      <c r="D41" s="225"/>
      <c r="E41" s="140"/>
      <c r="F41" s="136"/>
      <c r="G41" s="248"/>
      <c r="H41" s="251"/>
      <c r="K41" s="72"/>
      <c r="M41" s="262"/>
      <c r="N41" s="262"/>
    </row>
    <row r="42" spans="1:14" ht="21" hidden="1" customHeight="1">
      <c r="A42" s="133"/>
      <c r="B42" s="263"/>
      <c r="C42" s="232"/>
      <c r="D42" s="264"/>
      <c r="E42" s="131"/>
      <c r="F42" s="137"/>
      <c r="G42" s="249"/>
      <c r="H42" s="252"/>
      <c r="K42" s="72"/>
      <c r="M42" s="262"/>
      <c r="N42" s="262"/>
    </row>
    <row r="43" spans="1:14" ht="21" hidden="1" customHeight="1">
      <c r="A43" s="180"/>
      <c r="B43" s="265"/>
      <c r="C43" s="233"/>
      <c r="D43" s="266"/>
      <c r="E43" s="141"/>
      <c r="F43" s="139"/>
      <c r="G43" s="250"/>
      <c r="H43" s="254"/>
      <c r="K43" s="72"/>
      <c r="M43" s="262"/>
      <c r="N43" s="262"/>
    </row>
    <row r="44" spans="1:14" ht="21" hidden="1" customHeight="1">
      <c r="A44" s="181"/>
      <c r="B44" s="224"/>
      <c r="C44" s="192"/>
      <c r="D44" s="225"/>
      <c r="E44" s="140"/>
      <c r="F44" s="136"/>
      <c r="G44" s="248"/>
      <c r="H44" s="251"/>
      <c r="K44" s="72"/>
      <c r="M44" s="262"/>
      <c r="N44" s="262"/>
    </row>
    <row r="45" spans="1:14" ht="21" hidden="1" customHeight="1">
      <c r="A45" s="182"/>
      <c r="B45" s="263"/>
      <c r="C45" s="232"/>
      <c r="D45" s="264"/>
      <c r="E45" s="131"/>
      <c r="F45" s="137"/>
      <c r="G45" s="249"/>
      <c r="H45" s="252"/>
      <c r="K45" s="72"/>
      <c r="M45" s="262"/>
      <c r="N45" s="262"/>
    </row>
    <row r="46" spans="1:14" ht="21" hidden="1" customHeight="1" thickBot="1">
      <c r="A46" s="183"/>
      <c r="B46" s="265"/>
      <c r="C46" s="233"/>
      <c r="D46" s="266"/>
      <c r="E46" s="141"/>
      <c r="F46" s="143"/>
      <c r="G46" s="250"/>
      <c r="H46" s="253"/>
      <c r="I46" s="72"/>
      <c r="K46" s="72"/>
      <c r="L46" s="72"/>
      <c r="M46" s="262"/>
      <c r="N46" s="262"/>
    </row>
    <row r="47" spans="1:14">
      <c r="A47" s="245"/>
      <c r="B47" s="245"/>
      <c r="C47" s="245"/>
      <c r="D47" s="245"/>
      <c r="E47" s="245"/>
      <c r="F47" s="245"/>
      <c r="G47" s="245"/>
      <c r="H47" s="245"/>
      <c r="K47" s="72"/>
      <c r="L47" s="184"/>
      <c r="M47" s="6"/>
      <c r="N47" s="6"/>
    </row>
    <row r="48" spans="1:14" ht="12.5" customHeight="1">
      <c r="A48" s="246" t="s">
        <v>72</v>
      </c>
      <c r="B48" s="246"/>
      <c r="C48" s="246"/>
      <c r="D48" s="246"/>
      <c r="E48" s="246"/>
      <c r="F48" s="246"/>
      <c r="G48" s="246"/>
      <c r="H48" s="246"/>
      <c r="K48" s="72"/>
    </row>
    <row r="49" spans="1:22" ht="26" customHeight="1">
      <c r="A49" s="245" t="s">
        <v>174</v>
      </c>
      <c r="B49" s="245"/>
      <c r="C49" s="245"/>
      <c r="D49" s="245"/>
      <c r="E49" s="245"/>
      <c r="F49" s="245"/>
      <c r="G49" s="245"/>
      <c r="H49" s="245"/>
      <c r="K49" s="72"/>
    </row>
    <row r="50" spans="1:22">
      <c r="A50" s="245" t="s">
        <v>140</v>
      </c>
      <c r="B50" s="245"/>
      <c r="C50" s="245"/>
      <c r="D50" s="245"/>
      <c r="E50" s="245"/>
      <c r="F50" s="245"/>
      <c r="G50" s="245"/>
      <c r="H50" s="245"/>
    </row>
    <row r="51" spans="1:22" s="8" customFormat="1" ht="13">
      <c r="A51" s="61"/>
      <c r="B51" s="61"/>
      <c r="C51" s="61"/>
      <c r="D51" s="61"/>
      <c r="E51" s="61"/>
      <c r="F51" s="61"/>
      <c r="H51" s="62" t="s">
        <v>9</v>
      </c>
      <c r="I51" s="72"/>
      <c r="J51" s="72"/>
      <c r="K51" s="72"/>
      <c r="L51" s="72"/>
      <c r="M51" s="61"/>
      <c r="N51" s="61"/>
      <c r="O51" s="7"/>
      <c r="P51" s="7"/>
      <c r="Q51" s="7"/>
      <c r="R51" s="7"/>
      <c r="S51" s="7"/>
      <c r="T51" s="7"/>
      <c r="U51" s="7"/>
      <c r="V51" s="7"/>
    </row>
    <row r="53" spans="1:22" ht="13" customHeight="1">
      <c r="G53" s="61"/>
    </row>
    <row r="54" spans="1:22" ht="13">
      <c r="G54" s="61"/>
    </row>
    <row r="55" spans="1:22" ht="13">
      <c r="G55" s="61"/>
    </row>
    <row r="86" spans="2:2">
      <c r="B86" s="2" t="b">
        <v>0</v>
      </c>
    </row>
  </sheetData>
  <sheetProtection algorithmName="SHA-512" hashValue="WolMqzY1+Pbi8wisVIBH76diTJuuvnS7XabMUm7JKf/MyyDdGY7s/YRg0C5DAXrVKM3G606TPnL5Ey1c0DxN+A==" saltValue="uvNLDrLnX8kRGRzofHw/yQ==" spinCount="100000" sheet="1" objects="1" scenarios="1" selectLockedCells="1"/>
  <mergeCells count="74">
    <mergeCell ref="B8:D9"/>
    <mergeCell ref="B11:D11"/>
    <mergeCell ref="E3:F3"/>
    <mergeCell ref="G18:G20"/>
    <mergeCell ref="H18:H20"/>
    <mergeCell ref="G12:G17"/>
    <mergeCell ref="H12:H17"/>
    <mergeCell ref="B3:D3"/>
    <mergeCell ref="G4:G7"/>
    <mergeCell ref="H4:H7"/>
    <mergeCell ref="B4:D5"/>
    <mergeCell ref="B7:D7"/>
    <mergeCell ref="B20:D20"/>
    <mergeCell ref="B25:D26"/>
    <mergeCell ref="B28:D28"/>
    <mergeCell ref="M12:M17"/>
    <mergeCell ref="N12:N17"/>
    <mergeCell ref="M18:M24"/>
    <mergeCell ref="B12:D13"/>
    <mergeCell ref="B14:D14"/>
    <mergeCell ref="C15:D15"/>
    <mergeCell ref="B16:D17"/>
    <mergeCell ref="B18:D19"/>
    <mergeCell ref="M4:M7"/>
    <mergeCell ref="N4:N7"/>
    <mergeCell ref="M8:M11"/>
    <mergeCell ref="N8:N11"/>
    <mergeCell ref="M25:M28"/>
    <mergeCell ref="M29:M31"/>
    <mergeCell ref="N29:N31"/>
    <mergeCell ref="N25:N28"/>
    <mergeCell ref="G8:G11"/>
    <mergeCell ref="H8:H11"/>
    <mergeCell ref="N18:N24"/>
    <mergeCell ref="G21:G24"/>
    <mergeCell ref="H21:H24"/>
    <mergeCell ref="M38:M40"/>
    <mergeCell ref="N38:N40"/>
    <mergeCell ref="B39:D40"/>
    <mergeCell ref="B32:D34"/>
    <mergeCell ref="G32:G34"/>
    <mergeCell ref="H32:H34"/>
    <mergeCell ref="M32:M34"/>
    <mergeCell ref="N32:N34"/>
    <mergeCell ref="B35:D37"/>
    <mergeCell ref="G35:G37"/>
    <mergeCell ref="H35:H37"/>
    <mergeCell ref="M35:M37"/>
    <mergeCell ref="N35:N37"/>
    <mergeCell ref="M44:M46"/>
    <mergeCell ref="N44:N46"/>
    <mergeCell ref="B45:D46"/>
    <mergeCell ref="B41:D41"/>
    <mergeCell ref="G41:G43"/>
    <mergeCell ref="H41:H43"/>
    <mergeCell ref="M41:M43"/>
    <mergeCell ref="N41:N43"/>
    <mergeCell ref="B42:D43"/>
    <mergeCell ref="A47:H47"/>
    <mergeCell ref="A48:H48"/>
    <mergeCell ref="A49:H49"/>
    <mergeCell ref="A50:H50"/>
    <mergeCell ref="E2:H2"/>
    <mergeCell ref="B44:D44"/>
    <mergeCell ref="G44:G46"/>
    <mergeCell ref="H44:H46"/>
    <mergeCell ref="B38:D38"/>
    <mergeCell ref="G38:G40"/>
    <mergeCell ref="H38:H40"/>
    <mergeCell ref="G25:G28"/>
    <mergeCell ref="H25:H28"/>
    <mergeCell ref="B29:D31"/>
    <mergeCell ref="G29:G31"/>
    <mergeCell ref="H29:H31"/>
  </mergeCells>
  <phoneticPr fontId="1"/>
  <conditionalFormatting sqref="B16:D17">
    <cfRule type="containsText" dxfId="34" priority="5" operator="containsText" text="具体的に">
      <formula>NOT(ISERROR(SEARCH("具体的に",B16)))</formula>
    </cfRule>
  </conditionalFormatting>
  <conditionalFormatting sqref="B39:D40">
    <cfRule type="containsText" dxfId="33" priority="12" operator="containsText" text="80字">
      <formula>NOT(ISERROR(SEARCH("80字",B39)))</formula>
    </cfRule>
  </conditionalFormatting>
  <conditionalFormatting sqref="B42:D43">
    <cfRule type="containsText" dxfId="32" priority="13" operator="containsText" text="80字">
      <formula>NOT(ISERROR(SEARCH("80字",B42)))</formula>
    </cfRule>
  </conditionalFormatting>
  <conditionalFormatting sqref="B45:D46">
    <cfRule type="containsText" dxfId="31" priority="14" operator="containsText" text="80字">
      <formula>NOT(ISERROR(SEARCH("80字",B45)))</formula>
    </cfRule>
  </conditionalFormatting>
  <conditionalFormatting sqref="C15:D15">
    <cfRule type="containsText" dxfId="30" priority="4" operator="containsText" text="ストロー">
      <formula>NOT(ISERROR(SEARCH("ストロー",C15)))</formula>
    </cfRule>
  </conditionalFormatting>
  <conditionalFormatting sqref="E2">
    <cfRule type="containsText" dxfId="29" priority="11" operator="containsText" text="すべて適合">
      <formula>NOT(ISERROR(SEARCH("すべて適合",E2)))</formula>
    </cfRule>
  </conditionalFormatting>
  <conditionalFormatting sqref="E29:E31">
    <cfRule type="containsText" dxfId="28" priority="17" operator="containsText" text="重複">
      <formula>NOT(ISERROR(SEARCH("重複",E29)))</formula>
    </cfRule>
  </conditionalFormatting>
  <hyperlinks>
    <hyperlink ref="H51" location="必須!A1" display="↑上へ" xr:uid="{0C63A42E-1D92-4B6C-80B6-D7492F712B0F}"/>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6519" r:id="rId4" name="Check Box 23">
              <controlPr defaultSize="0" autoFill="0" autoLine="0" autoPict="0">
                <anchor moveWithCells="1">
                  <from>
                    <xdr:col>5</xdr:col>
                    <xdr:colOff>0</xdr:colOff>
                    <xdr:row>11</xdr:row>
                    <xdr:rowOff>0</xdr:rowOff>
                  </from>
                  <to>
                    <xdr:col>6</xdr:col>
                    <xdr:colOff>69850</xdr:colOff>
                    <xdr:row>12</xdr:row>
                    <xdr:rowOff>0</xdr:rowOff>
                  </to>
                </anchor>
              </controlPr>
            </control>
          </mc:Choice>
        </mc:AlternateContent>
        <mc:AlternateContent xmlns:mc="http://schemas.openxmlformats.org/markup-compatibility/2006">
          <mc:Choice Requires="x14">
            <control shapeId="106520" r:id="rId5" name="Check Box 24">
              <controlPr defaultSize="0" autoFill="0" autoLine="0" autoPict="0" altText=" はい">
                <anchor moveWithCells="1">
                  <from>
                    <xdr:col>4</xdr:col>
                    <xdr:colOff>0</xdr:colOff>
                    <xdr:row>11</xdr:row>
                    <xdr:rowOff>0</xdr:rowOff>
                  </from>
                  <to>
                    <xdr:col>4</xdr:col>
                    <xdr:colOff>812800</xdr:colOff>
                    <xdr:row>12</xdr:row>
                    <xdr:rowOff>0</xdr:rowOff>
                  </to>
                </anchor>
              </controlPr>
            </control>
          </mc:Choice>
        </mc:AlternateContent>
        <mc:AlternateContent xmlns:mc="http://schemas.openxmlformats.org/markup-compatibility/2006">
          <mc:Choice Requires="x14">
            <control shapeId="106521" r:id="rId6" name="Check Box 25">
              <controlPr defaultSize="0" autoFill="0" autoLine="0" autoPict="0" altText=" はい">
                <anchor moveWithCells="1">
                  <from>
                    <xdr:col>4</xdr:col>
                    <xdr:colOff>190500</xdr:colOff>
                    <xdr:row>12</xdr:row>
                    <xdr:rowOff>0</xdr:rowOff>
                  </from>
                  <to>
                    <xdr:col>6</xdr:col>
                    <xdr:colOff>0</xdr:colOff>
                    <xdr:row>13</xdr:row>
                    <xdr:rowOff>0</xdr:rowOff>
                  </to>
                </anchor>
              </controlPr>
            </control>
          </mc:Choice>
        </mc:AlternateContent>
        <mc:AlternateContent xmlns:mc="http://schemas.openxmlformats.org/markup-compatibility/2006">
          <mc:Choice Requires="x14">
            <control shapeId="106522" r:id="rId7" name="Check Box 26">
              <controlPr defaultSize="0" autoFill="0" autoLine="0" autoPict="0" altText=" はい">
                <anchor moveWithCells="1">
                  <from>
                    <xdr:col>4</xdr:col>
                    <xdr:colOff>190500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6523" r:id="rId8" name="Check Box 27">
              <controlPr defaultSize="0" autoFill="0" autoLine="0" autoPict="0" altText=" はい">
                <anchor moveWithCells="1">
                  <from>
                    <xdr:col>4</xdr:col>
                    <xdr:colOff>190500</xdr:colOff>
                    <xdr:row>14</xdr:row>
                    <xdr:rowOff>0</xdr:rowOff>
                  </from>
                  <to>
                    <xdr:col>6</xdr:col>
                    <xdr:colOff>0</xdr:colOff>
                    <xdr:row>15</xdr:row>
                    <xdr:rowOff>0</xdr:rowOff>
                  </to>
                </anchor>
              </controlPr>
            </control>
          </mc:Choice>
        </mc:AlternateContent>
        <mc:AlternateContent xmlns:mc="http://schemas.openxmlformats.org/markup-compatibility/2006">
          <mc:Choice Requires="x14">
            <control shapeId="106524" r:id="rId9" name="Check Box 28">
              <controlPr defaultSize="0" autoFill="0" autoLine="0" autoPict="0" altText=" はい">
                <anchor moveWithCells="1">
                  <from>
                    <xdr:col>4</xdr:col>
                    <xdr:colOff>190500</xdr:colOff>
                    <xdr:row>15</xdr:row>
                    <xdr:rowOff>0</xdr:rowOff>
                  </from>
                  <to>
                    <xdr:col>6</xdr:col>
                    <xdr:colOff>0</xdr:colOff>
                    <xdr:row>16</xdr:row>
                    <xdr:rowOff>0</xdr:rowOff>
                  </to>
                </anchor>
              </controlPr>
            </control>
          </mc:Choice>
        </mc:AlternateContent>
        <mc:AlternateContent xmlns:mc="http://schemas.openxmlformats.org/markup-compatibility/2006">
          <mc:Choice Requires="x14">
            <control shapeId="106525" r:id="rId10" name="Check Box 29">
              <controlPr defaultSize="0" autoFill="0" autoLine="0" autoPict="0">
                <anchor moveWithCells="1">
                  <from>
                    <xdr:col>5</xdr:col>
                    <xdr:colOff>0</xdr:colOff>
                    <xdr:row>3</xdr:row>
                    <xdr:rowOff>0</xdr:rowOff>
                  </from>
                  <to>
                    <xdr:col>6</xdr:col>
                    <xdr:colOff>69850</xdr:colOff>
                    <xdr:row>3</xdr:row>
                    <xdr:rowOff>228600</xdr:rowOff>
                  </to>
                </anchor>
              </controlPr>
            </control>
          </mc:Choice>
        </mc:AlternateContent>
        <mc:AlternateContent xmlns:mc="http://schemas.openxmlformats.org/markup-compatibility/2006">
          <mc:Choice Requires="x14">
            <control shapeId="106526" r:id="rId11" name="Check Box 30">
              <controlPr defaultSize="0" autoFill="0" autoLine="0" autoPict="0" altText=" はい">
                <anchor moveWithCells="1">
                  <from>
                    <xdr:col>4</xdr:col>
                    <xdr:colOff>0</xdr:colOff>
                    <xdr:row>3</xdr:row>
                    <xdr:rowOff>0</xdr:rowOff>
                  </from>
                  <to>
                    <xdr:col>4</xdr:col>
                    <xdr:colOff>812800</xdr:colOff>
                    <xdr:row>3</xdr:row>
                    <xdr:rowOff>228600</xdr:rowOff>
                  </to>
                </anchor>
              </controlPr>
            </control>
          </mc:Choice>
        </mc:AlternateContent>
        <mc:AlternateContent xmlns:mc="http://schemas.openxmlformats.org/markup-compatibility/2006">
          <mc:Choice Requires="x14">
            <control shapeId="106538" r:id="rId12" name="Check Box 42">
              <controlPr defaultSize="0" autoFill="0" autoLine="0" autoPict="0">
                <anchor moveWithCells="1">
                  <from>
                    <xdr:col>5</xdr:col>
                    <xdr:colOff>0</xdr:colOff>
                    <xdr:row>17</xdr:row>
                    <xdr:rowOff>0</xdr:rowOff>
                  </from>
                  <to>
                    <xdr:col>6</xdr:col>
                    <xdr:colOff>69850</xdr:colOff>
                    <xdr:row>17</xdr:row>
                    <xdr:rowOff>228600</xdr:rowOff>
                  </to>
                </anchor>
              </controlPr>
            </control>
          </mc:Choice>
        </mc:AlternateContent>
        <mc:AlternateContent xmlns:mc="http://schemas.openxmlformats.org/markup-compatibility/2006">
          <mc:Choice Requires="x14">
            <control shapeId="106539" r:id="rId13" name="Check Box 43">
              <controlPr defaultSize="0" autoFill="0" autoLine="0" autoPict="0" altText=" はい">
                <anchor moveWithCells="1">
                  <from>
                    <xdr:col>4</xdr:col>
                    <xdr:colOff>0</xdr:colOff>
                    <xdr:row>17</xdr:row>
                    <xdr:rowOff>0</xdr:rowOff>
                  </from>
                  <to>
                    <xdr:col>4</xdr:col>
                    <xdr:colOff>812800</xdr:colOff>
                    <xdr:row>17</xdr:row>
                    <xdr:rowOff>228600</xdr:rowOff>
                  </to>
                </anchor>
              </controlPr>
            </control>
          </mc:Choice>
        </mc:AlternateContent>
        <mc:AlternateContent xmlns:mc="http://schemas.openxmlformats.org/markup-compatibility/2006">
          <mc:Choice Requires="x14">
            <control shapeId="106534" r:id="rId14" name="Check Box 38">
              <controlPr defaultSize="0" autoFill="0" autoLine="0" autoPict="0" altText="はい">
                <anchor moveWithCells="1">
                  <from>
                    <xdr:col>4</xdr:col>
                    <xdr:colOff>0</xdr:colOff>
                    <xdr:row>20</xdr:row>
                    <xdr:rowOff>0</xdr:rowOff>
                  </from>
                  <to>
                    <xdr:col>5</xdr:col>
                    <xdr:colOff>0</xdr:colOff>
                    <xdr:row>21</xdr:row>
                    <xdr:rowOff>0</xdr:rowOff>
                  </to>
                </anchor>
              </controlPr>
            </control>
          </mc:Choice>
        </mc:AlternateContent>
        <mc:AlternateContent xmlns:mc="http://schemas.openxmlformats.org/markup-compatibility/2006">
          <mc:Choice Requires="x14">
            <control shapeId="106540" r:id="rId15" name="Check Box 44">
              <controlPr defaultSize="0" autoFill="0" autoLine="0" autoPict="0" altText="はい">
                <anchor moveWithCells="1">
                  <from>
                    <xdr:col>5</xdr:col>
                    <xdr:colOff>0</xdr:colOff>
                    <xdr:row>20</xdr:row>
                    <xdr:rowOff>0</xdr:rowOff>
                  </from>
                  <to>
                    <xdr:col>6</xdr:col>
                    <xdr:colOff>0</xdr:colOff>
                    <xdr:row>21</xdr:row>
                    <xdr:rowOff>0</xdr:rowOff>
                  </to>
                </anchor>
              </controlPr>
            </control>
          </mc:Choice>
        </mc:AlternateContent>
        <mc:AlternateContent xmlns:mc="http://schemas.openxmlformats.org/markup-compatibility/2006">
          <mc:Choice Requires="x14">
            <control shapeId="106541" r:id="rId16" name="Check Box 45">
              <controlPr defaultSize="0" autoFill="0" autoLine="0" autoPict="0" altText="はい">
                <anchor moveWithCells="1">
                  <from>
                    <xdr:col>5</xdr:col>
                    <xdr:colOff>0</xdr:colOff>
                    <xdr:row>21</xdr:row>
                    <xdr:rowOff>0</xdr:rowOff>
                  </from>
                  <to>
                    <xdr:col>6</xdr:col>
                    <xdr:colOff>0</xdr:colOff>
                    <xdr:row>22</xdr:row>
                    <xdr:rowOff>0</xdr:rowOff>
                  </to>
                </anchor>
              </controlPr>
            </control>
          </mc:Choice>
        </mc:AlternateContent>
        <mc:AlternateContent xmlns:mc="http://schemas.openxmlformats.org/markup-compatibility/2006">
          <mc:Choice Requires="x14">
            <control shapeId="106542" r:id="rId17" name="Check Box 46">
              <controlPr defaultSize="0" autoFill="0" autoLine="0" autoPict="0" altText="はい">
                <anchor moveWithCells="1">
                  <from>
                    <xdr:col>5</xdr:col>
                    <xdr:colOff>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106543" r:id="rId18" name="Check Box 47">
              <controlPr defaultSize="0" autoFill="0" autoLine="0" autoPict="0" altText="はい">
                <anchor moveWithCells="1">
                  <from>
                    <xdr:col>5</xdr:col>
                    <xdr:colOff>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106544" r:id="rId19" name="Check Box 48">
              <controlPr defaultSize="0" autoFill="0" autoLine="0" autoPict="0" altText="はい">
                <anchor moveWithCells="1">
                  <from>
                    <xdr:col>4</xdr:col>
                    <xdr:colOff>0</xdr:colOff>
                    <xdr:row>21</xdr:row>
                    <xdr:rowOff>0</xdr:rowOff>
                  </from>
                  <to>
                    <xdr:col>5</xdr:col>
                    <xdr:colOff>0</xdr:colOff>
                    <xdr:row>22</xdr:row>
                    <xdr:rowOff>0</xdr:rowOff>
                  </to>
                </anchor>
              </controlPr>
            </control>
          </mc:Choice>
        </mc:AlternateContent>
        <mc:AlternateContent xmlns:mc="http://schemas.openxmlformats.org/markup-compatibility/2006">
          <mc:Choice Requires="x14">
            <control shapeId="106545" r:id="rId20" name="Check Box 49">
              <controlPr defaultSize="0" autoFill="0" autoLine="0" autoPict="0" altText="はい">
                <anchor moveWithCells="1">
                  <from>
                    <xdr:col>4</xdr:col>
                    <xdr:colOff>0</xdr:colOff>
                    <xdr:row>22</xdr:row>
                    <xdr:rowOff>0</xdr:rowOff>
                  </from>
                  <to>
                    <xdr:col>5</xdr:col>
                    <xdr:colOff>0</xdr:colOff>
                    <xdr:row>23</xdr:row>
                    <xdr:rowOff>0</xdr:rowOff>
                  </to>
                </anchor>
              </controlPr>
            </control>
          </mc:Choice>
        </mc:AlternateContent>
        <mc:AlternateContent xmlns:mc="http://schemas.openxmlformats.org/markup-compatibility/2006">
          <mc:Choice Requires="x14">
            <control shapeId="106546" r:id="rId21" name="Check Box 50">
              <controlPr defaultSize="0" autoFill="0" autoLine="0" autoPict="0" altText="はい">
                <anchor moveWithCells="1">
                  <from>
                    <xdr:col>4</xdr:col>
                    <xdr:colOff>0</xdr:colOff>
                    <xdr:row>23</xdr:row>
                    <xdr:rowOff>0</xdr:rowOff>
                  </from>
                  <to>
                    <xdr:col>5</xdr:col>
                    <xdr:colOff>0</xdr:colOff>
                    <xdr:row>24</xdr:row>
                    <xdr:rowOff>0</xdr:rowOff>
                  </to>
                </anchor>
              </controlPr>
            </control>
          </mc:Choice>
        </mc:AlternateContent>
        <mc:AlternateContent xmlns:mc="http://schemas.openxmlformats.org/markup-compatibility/2006">
          <mc:Choice Requires="x14">
            <control shapeId="106527" r:id="rId22" name="Check Box 31">
              <controlPr defaultSize="0" autoFill="0" autoLine="0" autoPict="0">
                <anchor moveWithCells="1">
                  <from>
                    <xdr:col>5</xdr:col>
                    <xdr:colOff>0</xdr:colOff>
                    <xdr:row>7</xdr:row>
                    <xdr:rowOff>0</xdr:rowOff>
                  </from>
                  <to>
                    <xdr:col>6</xdr:col>
                    <xdr:colOff>69850</xdr:colOff>
                    <xdr:row>7</xdr:row>
                    <xdr:rowOff>228600</xdr:rowOff>
                  </to>
                </anchor>
              </controlPr>
            </control>
          </mc:Choice>
        </mc:AlternateContent>
        <mc:AlternateContent xmlns:mc="http://schemas.openxmlformats.org/markup-compatibility/2006">
          <mc:Choice Requires="x14">
            <control shapeId="106528" r:id="rId23" name="Check Box 32">
              <controlPr defaultSize="0" autoFill="0" autoLine="0" autoPict="0" altText=" はい">
                <anchor moveWithCells="1">
                  <from>
                    <xdr:col>4</xdr:col>
                    <xdr:colOff>0</xdr:colOff>
                    <xdr:row>7</xdr:row>
                    <xdr:rowOff>0</xdr:rowOff>
                  </from>
                  <to>
                    <xdr:col>4</xdr:col>
                    <xdr:colOff>812800</xdr:colOff>
                    <xdr:row>7</xdr:row>
                    <xdr:rowOff>228600</xdr:rowOff>
                  </to>
                </anchor>
              </controlPr>
            </control>
          </mc:Choice>
        </mc:AlternateContent>
        <mc:AlternateContent xmlns:mc="http://schemas.openxmlformats.org/markup-compatibility/2006">
          <mc:Choice Requires="x14">
            <control shapeId="106547" r:id="rId24" name="Check Box 51">
              <controlPr defaultSize="0" autoFill="0" autoLine="0" autoPict="0">
                <anchor moveWithCells="1">
                  <from>
                    <xdr:col>5</xdr:col>
                    <xdr:colOff>0</xdr:colOff>
                    <xdr:row>24</xdr:row>
                    <xdr:rowOff>0</xdr:rowOff>
                  </from>
                  <to>
                    <xdr:col>6</xdr:col>
                    <xdr:colOff>69850</xdr:colOff>
                    <xdr:row>24</xdr:row>
                    <xdr:rowOff>228600</xdr:rowOff>
                  </to>
                </anchor>
              </controlPr>
            </control>
          </mc:Choice>
        </mc:AlternateContent>
        <mc:AlternateContent xmlns:mc="http://schemas.openxmlformats.org/markup-compatibility/2006">
          <mc:Choice Requires="x14">
            <control shapeId="106548" r:id="rId25" name="Check Box 52">
              <controlPr defaultSize="0" autoFill="0" autoLine="0" autoPict="0" altText=" はい">
                <anchor moveWithCells="1">
                  <from>
                    <xdr:col>4</xdr:col>
                    <xdr:colOff>0</xdr:colOff>
                    <xdr:row>24</xdr:row>
                    <xdr:rowOff>0</xdr:rowOff>
                  </from>
                  <to>
                    <xdr:col>4</xdr:col>
                    <xdr:colOff>812800</xdr:colOff>
                    <xdr:row>24</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V70"/>
  <sheetViews>
    <sheetView view="pageBreakPreview" zoomScaleNormal="100" zoomScaleSheetLayoutView="100" workbookViewId="0">
      <selection activeCell="H4" sqref="H4:H6"/>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22" width="9" style="6"/>
    <col min="23" max="16384" width="9" style="2"/>
  </cols>
  <sheetData>
    <row r="1" spans="1:15" ht="21" customHeight="1">
      <c r="A1" s="373" t="s">
        <v>229</v>
      </c>
      <c r="C1" s="186">
        <v>6</v>
      </c>
      <c r="D1" s="75"/>
      <c r="E1" s="75"/>
      <c r="F1" s="52"/>
      <c r="G1" s="52"/>
      <c r="M1" s="154"/>
      <c r="N1" s="154"/>
    </row>
    <row r="2" spans="1:15" ht="21" customHeight="1">
      <c r="A2" s="373" t="s">
        <v>100</v>
      </c>
      <c r="D2" s="116"/>
      <c r="E2" s="117">
        <f>SUM(E4:E30)</f>
        <v>0</v>
      </c>
      <c r="F2" s="118" t="s">
        <v>4</v>
      </c>
      <c r="G2" s="52"/>
      <c r="L2" s="72" t="s">
        <v>40</v>
      </c>
      <c r="M2" s="154"/>
      <c r="N2" s="154"/>
    </row>
    <row r="3" spans="1:15" ht="21" customHeight="1" thickBot="1">
      <c r="A3" s="34" t="s">
        <v>35</v>
      </c>
      <c r="B3" s="214" t="s">
        <v>8</v>
      </c>
      <c r="C3" s="215"/>
      <c r="D3" s="301"/>
      <c r="E3" s="34" t="s">
        <v>3</v>
      </c>
      <c r="F3" s="120" t="s">
        <v>2</v>
      </c>
      <c r="G3" s="121" t="s">
        <v>29</v>
      </c>
      <c r="H3" s="122" t="s">
        <v>151</v>
      </c>
      <c r="I3" s="123" t="s">
        <v>41</v>
      </c>
      <c r="J3" s="124" t="s">
        <v>3</v>
      </c>
      <c r="K3" s="72"/>
      <c r="L3" s="88" t="str">
        <f>CONCATENATE(L4, L5,L6,L7,L8,L9,L10,L11,L12,L13,L14,L15,L16,L17,L18,L19,L20,L21,L22,L23,L24,L25,L26,L27,L28,L29,L30,L31)</f>
        <v/>
      </c>
      <c r="M3" s="125" t="s">
        <v>25</v>
      </c>
      <c r="N3" s="125" t="s">
        <v>26</v>
      </c>
    </row>
    <row r="4" spans="1:15" ht="21" customHeight="1">
      <c r="A4" s="126" t="str">
        <f>"("&amp;C1&amp;")"</f>
        <v>(6)</v>
      </c>
      <c r="B4" s="222" t="s">
        <v>188</v>
      </c>
      <c r="C4" s="259"/>
      <c r="D4" s="260"/>
      <c r="E4" s="127"/>
      <c r="F4" s="128"/>
      <c r="G4" s="298" t="s">
        <v>199</v>
      </c>
      <c r="H4" s="302"/>
      <c r="I4" s="155"/>
      <c r="J4" s="7"/>
      <c r="K4" s="7"/>
      <c r="L4" s="72" t="str">
        <f t="shared" ref="L4:L12" si="0">IF(I4=TRUE,IF(E4="－","",IF(E4&gt;1,A4&amp;E4&amp;"p",A4)),"")</f>
        <v/>
      </c>
      <c r="M4" s="262"/>
      <c r="N4" s="277" t="s">
        <v>42</v>
      </c>
      <c r="O4" s="118"/>
    </row>
    <row r="5" spans="1:15" ht="21" customHeight="1">
      <c r="A5" s="130" t="str">
        <f>A4</f>
        <v>(6)</v>
      </c>
      <c r="B5" s="224"/>
      <c r="C5" s="192"/>
      <c r="D5" s="261"/>
      <c r="E5" s="131" t="str">
        <f>IF(I5=TRUE,J5,"")</f>
        <v/>
      </c>
      <c r="F5" s="132"/>
      <c r="G5" s="299"/>
      <c r="H5" s="257"/>
      <c r="I5" s="155" t="b">
        <v>0</v>
      </c>
      <c r="J5" s="7">
        <f>IF(I5=TRUE,1,0)</f>
        <v>0</v>
      </c>
      <c r="K5" s="7"/>
      <c r="L5" s="72" t="str">
        <f>IF(I5=TRUE,IF(E5="－","",IF(E5&gt;1,A5&amp;E5&amp;"p",A5)),"")</f>
        <v/>
      </c>
      <c r="M5" s="262"/>
      <c r="N5" s="278"/>
    </row>
    <row r="6" spans="1:15" ht="21" customHeight="1">
      <c r="A6" s="133" t="str">
        <f>A5</f>
        <v>(6)</v>
      </c>
      <c r="B6" s="226"/>
      <c r="C6" s="267"/>
      <c r="D6" s="268"/>
      <c r="E6" s="149"/>
      <c r="F6" s="135"/>
      <c r="G6" s="300"/>
      <c r="H6" s="283"/>
      <c r="I6" s="155"/>
      <c r="J6" s="7"/>
      <c r="K6" s="7"/>
      <c r="L6" s="72" t="str">
        <f>IF(I6=TRUE,IF(E6="－","",IF(E6&gt;1,A6&amp;E6&amp;"p",A6)),"")</f>
        <v/>
      </c>
      <c r="M6" s="262"/>
      <c r="N6" s="319"/>
    </row>
    <row r="7" spans="1:15" ht="21" customHeight="1">
      <c r="A7" s="126" t="str">
        <f>"("&amp;$C$1+1&amp;")"</f>
        <v>(7)</v>
      </c>
      <c r="B7" s="216" t="s">
        <v>187</v>
      </c>
      <c r="C7" s="269"/>
      <c r="D7" s="217"/>
      <c r="E7" s="127"/>
      <c r="F7" s="152"/>
      <c r="G7" s="298" t="s">
        <v>201</v>
      </c>
      <c r="H7" s="256"/>
      <c r="I7" s="156"/>
      <c r="J7" s="7"/>
      <c r="K7" s="7"/>
      <c r="L7" s="72"/>
      <c r="M7" s="277" t="s">
        <v>48</v>
      </c>
      <c r="N7" s="262" t="s">
        <v>65</v>
      </c>
    </row>
    <row r="8" spans="1:15" ht="21" customHeight="1">
      <c r="A8" s="130" t="str">
        <f>A7</f>
        <v>(7)</v>
      </c>
      <c r="B8" s="218"/>
      <c r="C8" s="270"/>
      <c r="D8" s="219"/>
      <c r="E8" s="131" t="str">
        <f>IF(I8=TRUE,J8,"")</f>
        <v/>
      </c>
      <c r="F8" s="132"/>
      <c r="G8" s="299"/>
      <c r="H8" s="257"/>
      <c r="I8" s="156" t="b">
        <v>0</v>
      </c>
      <c r="J8" s="7">
        <f>IF(I8=TRUE,1,0)</f>
        <v>0</v>
      </c>
      <c r="K8" s="7"/>
      <c r="L8" s="72" t="str">
        <f>IF(I8=TRUE,IF(E7="－","",IF(E7&gt;1,A8&amp;E7&amp;"p",A8)),"")</f>
        <v/>
      </c>
      <c r="M8" s="278"/>
      <c r="N8" s="262"/>
    </row>
    <row r="9" spans="1:15" ht="21" customHeight="1">
      <c r="A9" s="133" t="str">
        <f>A8</f>
        <v>(7)</v>
      </c>
      <c r="B9" s="271"/>
      <c r="C9" s="272"/>
      <c r="D9" s="273"/>
      <c r="E9" s="149"/>
      <c r="F9" s="135"/>
      <c r="G9" s="300"/>
      <c r="H9" s="283"/>
      <c r="I9" s="155"/>
      <c r="J9" s="7"/>
      <c r="K9" s="7"/>
      <c r="L9" s="72"/>
      <c r="M9" s="319"/>
      <c r="N9" s="262"/>
    </row>
    <row r="10" spans="1:15" ht="21" customHeight="1">
      <c r="A10" s="126" t="str">
        <f>"("&amp;$C$1+2&amp;")"</f>
        <v>(8)</v>
      </c>
      <c r="B10" s="311" t="s">
        <v>196</v>
      </c>
      <c r="C10" s="312"/>
      <c r="D10" s="313"/>
      <c r="E10" s="127"/>
      <c r="F10" s="152"/>
      <c r="G10" s="298" t="s">
        <v>200</v>
      </c>
      <c r="H10" s="256"/>
      <c r="I10" s="157"/>
      <c r="J10" s="7"/>
      <c r="K10" s="7"/>
      <c r="L10" s="72" t="str">
        <f>IF(I10=TRUE,IF(E10="－","",IF(E10&gt;1,A10&amp;E10&amp;"p",A10)),"")</f>
        <v/>
      </c>
      <c r="M10" s="262" t="s">
        <v>49</v>
      </c>
      <c r="N10" s="262" t="s">
        <v>66</v>
      </c>
    </row>
    <row r="11" spans="1:15" ht="21" customHeight="1">
      <c r="A11" s="130" t="str">
        <f>A10</f>
        <v>(8)</v>
      </c>
      <c r="B11" s="311"/>
      <c r="C11" s="312"/>
      <c r="D11" s="313"/>
      <c r="E11" s="131" t="str">
        <f>IF(I11=TRUE,J11,"")</f>
        <v/>
      </c>
      <c r="F11" s="132"/>
      <c r="G11" s="299"/>
      <c r="H11" s="257"/>
      <c r="I11" s="155" t="b">
        <v>0</v>
      </c>
      <c r="J11" s="7">
        <f>IF(I11=TRUE,2,0)</f>
        <v>0</v>
      </c>
      <c r="K11" s="7"/>
      <c r="L11" s="72" t="str">
        <f>IF(I11=TRUE,IF(E11="－","",IF(E11&gt;1,A11&amp;E11&amp;"p",A11)),"")</f>
        <v/>
      </c>
      <c r="M11" s="262"/>
      <c r="N11" s="262"/>
    </row>
    <row r="12" spans="1:15" ht="21" customHeight="1">
      <c r="A12" s="133" t="str">
        <f>A11</f>
        <v>(8)</v>
      </c>
      <c r="B12" s="314"/>
      <c r="C12" s="315"/>
      <c r="D12" s="316"/>
      <c r="E12" s="149"/>
      <c r="F12" s="135"/>
      <c r="G12" s="300"/>
      <c r="H12" s="283"/>
      <c r="I12" s="155"/>
      <c r="J12" s="7"/>
      <c r="K12" s="7"/>
      <c r="L12" s="72" t="str">
        <f t="shared" si="0"/>
        <v/>
      </c>
      <c r="M12" s="262"/>
      <c r="N12" s="262"/>
    </row>
    <row r="13" spans="1:15" ht="21" customHeight="1">
      <c r="A13" s="126" t="str">
        <f>"("&amp;$C$1+3&amp;")"</f>
        <v>(9)</v>
      </c>
      <c r="B13" s="216" t="s">
        <v>185</v>
      </c>
      <c r="C13" s="269"/>
      <c r="D13" s="217"/>
      <c r="E13" s="127"/>
      <c r="F13" s="152"/>
      <c r="G13" s="298" t="s">
        <v>200</v>
      </c>
      <c r="H13" s="256"/>
      <c r="I13" s="155"/>
      <c r="J13" s="7"/>
      <c r="K13" s="7"/>
      <c r="L13" s="72"/>
      <c r="M13" s="262"/>
      <c r="N13" s="262" t="s">
        <v>73</v>
      </c>
    </row>
    <row r="14" spans="1:15" ht="21" customHeight="1">
      <c r="A14" s="130" t="str">
        <f>A13</f>
        <v>(9)</v>
      </c>
      <c r="B14" s="218"/>
      <c r="C14" s="270"/>
      <c r="D14" s="219"/>
      <c r="E14" s="131" t="str">
        <f>IF(I14=TRUE,J14,"")</f>
        <v/>
      </c>
      <c r="F14" s="132"/>
      <c r="G14" s="299"/>
      <c r="H14" s="257"/>
      <c r="I14" s="155" t="b">
        <v>0</v>
      </c>
      <c r="J14" s="7">
        <f>IF(I14=TRUE,3,0)</f>
        <v>0</v>
      </c>
      <c r="K14" s="7"/>
      <c r="L14" s="72" t="str">
        <f>IF(I14=TRUE,IF(E14="－","",IF(E14&gt;1,A14&amp;E14&amp;"p",A14)),"")</f>
        <v/>
      </c>
      <c r="M14" s="262"/>
      <c r="N14" s="262"/>
    </row>
    <row r="15" spans="1:15" ht="21" customHeight="1">
      <c r="A15" s="133" t="str">
        <f>A14</f>
        <v>(9)</v>
      </c>
      <c r="B15" s="271"/>
      <c r="C15" s="272"/>
      <c r="D15" s="273"/>
      <c r="E15" s="149"/>
      <c r="F15" s="147"/>
      <c r="G15" s="300"/>
      <c r="H15" s="283"/>
      <c r="I15" s="155"/>
      <c r="J15" s="7"/>
      <c r="K15" s="7"/>
      <c r="L15" s="72"/>
      <c r="M15" s="262"/>
      <c r="N15" s="262"/>
    </row>
    <row r="16" spans="1:15" ht="21" customHeight="1">
      <c r="A16" s="126" t="str">
        <f>"("&amp;$C$1+4&amp;")"</f>
        <v>(10)</v>
      </c>
      <c r="B16" s="224" t="s">
        <v>93</v>
      </c>
      <c r="C16" s="192"/>
      <c r="D16" s="261"/>
      <c r="E16" s="140"/>
      <c r="F16" s="137"/>
      <c r="G16" s="298" t="s">
        <v>32</v>
      </c>
      <c r="H16" s="256"/>
      <c r="I16" s="129"/>
      <c r="L16" s="88" t="str">
        <f>IF(I16=TRUE,IF(E16="－","",IF(E16&gt;1,A16&amp;E16&amp;"p",A16)),"")</f>
        <v/>
      </c>
      <c r="M16" s="262"/>
      <c r="N16" s="262"/>
    </row>
    <row r="17" spans="1:14" ht="21" customHeight="1">
      <c r="A17" s="130" t="str">
        <f>A16</f>
        <v>(10)</v>
      </c>
      <c r="B17" s="224"/>
      <c r="C17" s="192"/>
      <c r="D17" s="261"/>
      <c r="E17" s="131" t="str">
        <f>IF(I17=TRUE,J17,"")</f>
        <v/>
      </c>
      <c r="F17" s="137"/>
      <c r="G17" s="299"/>
      <c r="H17" s="257"/>
      <c r="I17" s="155" t="b">
        <v>0</v>
      </c>
      <c r="J17" s="7">
        <f>IF(I17=TRUE,1,0)</f>
        <v>0</v>
      </c>
      <c r="L17" s="72" t="str">
        <f>IF(I17=TRUE,IF(E17="－","",IF(E17&gt;1,A17&amp;E17&amp;"p",A17)),"")</f>
        <v/>
      </c>
      <c r="M17" s="262"/>
      <c r="N17" s="262"/>
    </row>
    <row r="18" spans="1:14" ht="21" customHeight="1">
      <c r="A18" s="133" t="str">
        <f>A17</f>
        <v>(10)</v>
      </c>
      <c r="B18" s="226"/>
      <c r="C18" s="267"/>
      <c r="D18" s="268"/>
      <c r="E18" s="141"/>
      <c r="F18" s="137"/>
      <c r="G18" s="300"/>
      <c r="H18" s="283"/>
      <c r="I18" s="155"/>
      <c r="J18" s="7"/>
      <c r="L18" s="72" t="str">
        <f t="shared" ref="L18:L21" si="1">IF(I18=TRUE,IF(E18="－","",IF(E18&gt;1,A18&amp;E18&amp;"p",A18)),"")</f>
        <v/>
      </c>
      <c r="M18" s="262"/>
      <c r="N18" s="262"/>
    </row>
    <row r="19" spans="1:14" ht="21" customHeight="1">
      <c r="A19" s="126" t="str">
        <f>"("&amp;$C$1+5&amp;")"</f>
        <v>(11)</v>
      </c>
      <c r="B19" s="224" t="s">
        <v>189</v>
      </c>
      <c r="C19" s="192"/>
      <c r="D19" s="261"/>
      <c r="E19" s="140"/>
      <c r="F19" s="136"/>
      <c r="G19" s="298" t="s">
        <v>32</v>
      </c>
      <c r="H19" s="304"/>
      <c r="I19" s="157"/>
      <c r="J19" s="7"/>
      <c r="L19" s="72" t="str">
        <f t="shared" si="1"/>
        <v/>
      </c>
      <c r="M19" s="262"/>
      <c r="N19" s="262"/>
    </row>
    <row r="20" spans="1:14" ht="21" customHeight="1">
      <c r="A20" s="130" t="str">
        <f>A19</f>
        <v>(11)</v>
      </c>
      <c r="B20" s="224"/>
      <c r="C20" s="192"/>
      <c r="D20" s="261"/>
      <c r="E20" s="131" t="str">
        <f>IF(I20=TRUE,J20,"")</f>
        <v/>
      </c>
      <c r="F20" s="137"/>
      <c r="G20" s="299"/>
      <c r="H20" s="304"/>
      <c r="I20" s="155" t="b">
        <v>0</v>
      </c>
      <c r="J20" s="7">
        <f>IF(I20=TRUE,2,0)</f>
        <v>0</v>
      </c>
      <c r="L20" s="72" t="str">
        <f t="shared" si="1"/>
        <v/>
      </c>
      <c r="M20" s="262"/>
      <c r="N20" s="262"/>
    </row>
    <row r="21" spans="1:14" ht="21" customHeight="1">
      <c r="A21" s="133" t="str">
        <f>A20</f>
        <v>(11)</v>
      </c>
      <c r="B21" s="226"/>
      <c r="C21" s="267"/>
      <c r="D21" s="268"/>
      <c r="E21" s="141"/>
      <c r="F21" s="139"/>
      <c r="G21" s="300"/>
      <c r="H21" s="304"/>
      <c r="I21" s="155"/>
      <c r="J21" s="7"/>
      <c r="L21" s="72" t="str">
        <f t="shared" si="1"/>
        <v/>
      </c>
      <c r="M21" s="262"/>
      <c r="N21" s="262"/>
    </row>
    <row r="22" spans="1:14" ht="21" customHeight="1">
      <c r="A22" s="126" t="str">
        <f>"("&amp;$C$1+6&amp;")"</f>
        <v>(12)</v>
      </c>
      <c r="B22" s="222" t="s">
        <v>155</v>
      </c>
      <c r="C22" s="259"/>
      <c r="D22" s="223"/>
      <c r="E22" s="140"/>
      <c r="F22" s="136"/>
      <c r="G22" s="248" t="s">
        <v>31</v>
      </c>
      <c r="H22" s="304"/>
      <c r="I22" s="155"/>
      <c r="J22" s="7"/>
      <c r="L22" s="72" t="str">
        <f>IF(I22=TRUE,IF(E22="－","",IF(E22&gt;1,A22&amp;E22&amp;"p",A22)),"")</f>
        <v/>
      </c>
      <c r="M22" s="277"/>
      <c r="N22" s="277"/>
    </row>
    <row r="23" spans="1:14" ht="21" customHeight="1">
      <c r="A23" s="130" t="str">
        <f>A22</f>
        <v>(12)</v>
      </c>
      <c r="B23" s="305" t="str">
        <f>IF(I23=TRUE,"取り組み内容について簡潔にご記載ください。(80字程度)","")</f>
        <v/>
      </c>
      <c r="C23" s="306"/>
      <c r="D23" s="307"/>
      <c r="E23" s="131" t="str">
        <f>IF(I23=TRUE,J23,"")</f>
        <v/>
      </c>
      <c r="F23" s="137"/>
      <c r="G23" s="249"/>
      <c r="H23" s="304"/>
      <c r="I23" s="155" t="b">
        <v>0</v>
      </c>
      <c r="J23" s="7">
        <f>IF(I23=TRUE,1,0)</f>
        <v>0</v>
      </c>
      <c r="L23" s="72" t="str">
        <f>IF(I23=TRUE,IF(E23="－","",IF(E23&gt;1,A23&amp;E23&amp;"p",A23)),"")</f>
        <v/>
      </c>
      <c r="M23" s="278"/>
      <c r="N23" s="278"/>
    </row>
    <row r="24" spans="1:14" ht="21" customHeight="1">
      <c r="A24" s="133" t="str">
        <f>A23</f>
        <v>(12)</v>
      </c>
      <c r="B24" s="308"/>
      <c r="C24" s="309"/>
      <c r="D24" s="310"/>
      <c r="E24" s="141"/>
      <c r="F24" s="139"/>
      <c r="G24" s="250" t="str">
        <f>IF(I23=TRUE,"提出資料のタイトル名をご記載ください","")</f>
        <v/>
      </c>
      <c r="H24" s="304"/>
      <c r="I24" s="129"/>
      <c r="M24" s="319"/>
      <c r="N24" s="319"/>
    </row>
    <row r="25" spans="1:14" ht="21" customHeight="1">
      <c r="A25" s="126" t="str">
        <f>"("&amp;$C$1+7&amp;")"</f>
        <v>(13)</v>
      </c>
      <c r="B25" s="222" t="s">
        <v>155</v>
      </c>
      <c r="C25" s="259"/>
      <c r="D25" s="223"/>
      <c r="E25" s="140"/>
      <c r="F25" s="137"/>
      <c r="G25" s="248" t="s">
        <v>31</v>
      </c>
      <c r="H25" s="304"/>
      <c r="I25" s="155"/>
      <c r="J25" s="7"/>
      <c r="L25" s="72" t="str">
        <f>IF(I25=TRUE,IF(E25="－","",IF(E25&gt;1,A25&amp;E25&amp;"p",A25)),"")</f>
        <v/>
      </c>
      <c r="M25" s="277"/>
      <c r="N25" s="277"/>
    </row>
    <row r="26" spans="1:14" ht="21" customHeight="1">
      <c r="A26" s="130" t="str">
        <f>A25</f>
        <v>(13)</v>
      </c>
      <c r="B26" s="305" t="str">
        <f>IF(I26=TRUE,"取り組み内容について簡潔にご記載ください。(80字程度)","")</f>
        <v/>
      </c>
      <c r="C26" s="306"/>
      <c r="D26" s="307"/>
      <c r="E26" s="131" t="str">
        <f>IF(I26=TRUE,J26,"")</f>
        <v/>
      </c>
      <c r="F26" s="137"/>
      <c r="G26" s="249"/>
      <c r="H26" s="304"/>
      <c r="I26" s="155" t="b">
        <v>0</v>
      </c>
      <c r="J26" s="7">
        <f>IF(I26=TRUE,1,0)</f>
        <v>0</v>
      </c>
      <c r="L26" s="72" t="str">
        <f>IF(I26=TRUE,IF(E26="－","",IF(E26&gt;1,A26&amp;E26&amp;"p",A26)),"")</f>
        <v/>
      </c>
      <c r="M26" s="278"/>
      <c r="N26" s="278"/>
    </row>
    <row r="27" spans="1:14" ht="21" customHeight="1">
      <c r="A27" s="133" t="str">
        <f>A26</f>
        <v>(13)</v>
      </c>
      <c r="B27" s="308"/>
      <c r="C27" s="309"/>
      <c r="D27" s="310"/>
      <c r="E27" s="141"/>
      <c r="F27" s="139"/>
      <c r="G27" s="250" t="str">
        <f>IF(I26=TRUE,"提出資料のタイトル名をご記載ください","")</f>
        <v/>
      </c>
      <c r="H27" s="304"/>
      <c r="I27" s="129"/>
      <c r="M27" s="319"/>
      <c r="N27" s="319"/>
    </row>
    <row r="28" spans="1:14" ht="21" customHeight="1">
      <c r="A28" s="126" t="str">
        <f>"("&amp;$C$1+8&amp;")"</f>
        <v>(14)</v>
      </c>
      <c r="B28" s="222" t="s">
        <v>155</v>
      </c>
      <c r="C28" s="259"/>
      <c r="D28" s="223"/>
      <c r="E28" s="140"/>
      <c r="F28" s="137"/>
      <c r="G28" s="248" t="s">
        <v>31</v>
      </c>
      <c r="H28" s="257"/>
      <c r="I28" s="155"/>
      <c r="J28" s="7"/>
      <c r="L28" s="72" t="str">
        <f>IF(I28=TRUE,IF(E28="－","",IF(E28&gt;1,A28&amp;E28&amp;"p",A28)),"")</f>
        <v/>
      </c>
      <c r="M28" s="277"/>
      <c r="N28" s="277"/>
    </row>
    <row r="29" spans="1:14" ht="21" customHeight="1">
      <c r="A29" s="130" t="str">
        <f>A28</f>
        <v>(14)</v>
      </c>
      <c r="B29" s="305" t="str">
        <f>IF(I29=TRUE,"取り組み内容について簡潔にご記載ください。(80字程度)","")</f>
        <v/>
      </c>
      <c r="C29" s="306"/>
      <c r="D29" s="307"/>
      <c r="E29" s="131" t="str">
        <f>IF(I29=TRUE,J29,"")</f>
        <v/>
      </c>
      <c r="F29" s="137"/>
      <c r="G29" s="249"/>
      <c r="H29" s="257"/>
      <c r="I29" s="155" t="b">
        <v>0</v>
      </c>
      <c r="J29" s="7">
        <f>IF(I29=TRUE,1,0)</f>
        <v>0</v>
      </c>
      <c r="L29" s="72" t="str">
        <f>IF(I29=TRUE,IF(E29="－","",IF(E29&gt;1,A29&amp;E29&amp;"p",A29)),"")</f>
        <v/>
      </c>
      <c r="M29" s="278"/>
      <c r="N29" s="278"/>
    </row>
    <row r="30" spans="1:14" ht="21" customHeight="1" thickBot="1">
      <c r="A30" s="142" t="str">
        <f>A29</f>
        <v>(14)</v>
      </c>
      <c r="B30" s="308"/>
      <c r="C30" s="309"/>
      <c r="D30" s="310"/>
      <c r="E30" s="141"/>
      <c r="F30" s="143"/>
      <c r="G30" s="250" t="str">
        <f>IF(I29=TRUE,"提出資料のタイトル名をご記載ください","")</f>
        <v/>
      </c>
      <c r="H30" s="258"/>
      <c r="I30" s="129"/>
      <c r="M30" s="319"/>
      <c r="N30" s="319"/>
    </row>
    <row r="31" spans="1:14" ht="13" customHeight="1">
      <c r="A31" s="246" t="s">
        <v>72</v>
      </c>
      <c r="B31" s="246"/>
      <c r="C31" s="246"/>
      <c r="D31" s="246"/>
      <c r="E31" s="246"/>
      <c r="F31" s="246"/>
      <c r="G31" s="246"/>
      <c r="H31" s="246"/>
      <c r="I31" s="144"/>
      <c r="L31" s="144"/>
      <c r="M31" s="6"/>
      <c r="N31" s="6"/>
    </row>
    <row r="32" spans="1:14">
      <c r="A32" s="318" t="s">
        <v>43</v>
      </c>
      <c r="B32" s="318"/>
      <c r="C32" s="318"/>
      <c r="D32" s="318"/>
      <c r="E32" s="318"/>
      <c r="F32" s="318"/>
      <c r="G32" s="318"/>
      <c r="H32" s="318"/>
      <c r="M32" s="6"/>
      <c r="N32" s="6"/>
    </row>
    <row r="33" spans="1:22" ht="26" customHeight="1">
      <c r="A33" s="317" t="s">
        <v>44</v>
      </c>
      <c r="B33" s="317"/>
      <c r="C33" s="317"/>
      <c r="D33" s="317"/>
      <c r="E33" s="317"/>
      <c r="F33" s="317"/>
      <c r="G33" s="317"/>
      <c r="H33" s="317"/>
      <c r="M33" s="6"/>
      <c r="N33" s="6"/>
    </row>
    <row r="34" spans="1:22" ht="12.5" customHeight="1">
      <c r="A34" s="303" t="s">
        <v>45</v>
      </c>
      <c r="B34" s="303"/>
      <c r="C34" s="303"/>
      <c r="D34" s="303"/>
      <c r="E34" s="303"/>
      <c r="F34" s="303"/>
      <c r="G34" s="303"/>
      <c r="H34" s="303"/>
      <c r="M34" s="6"/>
      <c r="N34" s="6"/>
    </row>
    <row r="35" spans="1:22" s="8" customFormat="1" ht="13">
      <c r="A35" s="61"/>
      <c r="B35" s="61"/>
      <c r="C35" s="61"/>
      <c r="D35" s="61"/>
      <c r="E35" s="61"/>
      <c r="F35" s="61"/>
      <c r="H35" s="62" t="s">
        <v>9</v>
      </c>
      <c r="I35" s="88"/>
      <c r="J35" s="88"/>
      <c r="K35" s="88"/>
      <c r="L35" s="88"/>
      <c r="M35" s="61"/>
      <c r="N35" s="61"/>
      <c r="O35" s="7"/>
      <c r="P35" s="7"/>
      <c r="Q35" s="7"/>
      <c r="R35" s="7"/>
      <c r="S35" s="7"/>
      <c r="T35" s="7"/>
      <c r="U35" s="7"/>
      <c r="V35" s="7"/>
    </row>
    <row r="70" spans="2:2">
      <c r="B70" s="2" t="b">
        <v>0</v>
      </c>
    </row>
  </sheetData>
  <sheetProtection algorithmName="SHA-512" hashValue="RhQP+IAJFE8YSKoL09kSREKbtlhjtPq1SSDEMeMy5r9kLEcn9Lj2YG09UEre5YABFN9KnODwF/cpNcSmIAoDzQ==" saltValue="v9Nr2PbTLOqGEccyvqZUzg==" spinCount="100000" sheet="1" objects="1" scenarios="1" selectLockedCells="1"/>
  <mergeCells count="53">
    <mergeCell ref="G16:G18"/>
    <mergeCell ref="H16:H18"/>
    <mergeCell ref="M19:M21"/>
    <mergeCell ref="M28:M30"/>
    <mergeCell ref="N7:N9"/>
    <mergeCell ref="N10:N12"/>
    <mergeCell ref="N13:N15"/>
    <mergeCell ref="N16:N18"/>
    <mergeCell ref="N19:N21"/>
    <mergeCell ref="N28:N30"/>
    <mergeCell ref="M16:M18"/>
    <mergeCell ref="M25:M27"/>
    <mergeCell ref="N25:N27"/>
    <mergeCell ref="M22:M24"/>
    <mergeCell ref="N22:N24"/>
    <mergeCell ref="M4:M6"/>
    <mergeCell ref="N4:N6"/>
    <mergeCell ref="M7:M9"/>
    <mergeCell ref="M10:M12"/>
    <mergeCell ref="M13:M15"/>
    <mergeCell ref="G4:G6"/>
    <mergeCell ref="G7:G9"/>
    <mergeCell ref="G10:G12"/>
    <mergeCell ref="A33:H33"/>
    <mergeCell ref="B29:D30"/>
    <mergeCell ref="A32:H32"/>
    <mergeCell ref="H4:H6"/>
    <mergeCell ref="B28:D28"/>
    <mergeCell ref="H7:H9"/>
    <mergeCell ref="H10:H12"/>
    <mergeCell ref="H13:H15"/>
    <mergeCell ref="H25:H27"/>
    <mergeCell ref="B16:D18"/>
    <mergeCell ref="B19:D21"/>
    <mergeCell ref="G13:G15"/>
    <mergeCell ref="G22:G24"/>
    <mergeCell ref="B3:D3"/>
    <mergeCell ref="B4:D6"/>
    <mergeCell ref="B10:D12"/>
    <mergeCell ref="B13:D15"/>
    <mergeCell ref="B7:D9"/>
    <mergeCell ref="A34:H34"/>
    <mergeCell ref="A31:H31"/>
    <mergeCell ref="H19:H21"/>
    <mergeCell ref="H28:H30"/>
    <mergeCell ref="B25:D25"/>
    <mergeCell ref="B26:D27"/>
    <mergeCell ref="G19:G21"/>
    <mergeCell ref="G28:G30"/>
    <mergeCell ref="B22:D22"/>
    <mergeCell ref="H22:H24"/>
    <mergeCell ref="B23:D24"/>
    <mergeCell ref="G25:G27"/>
  </mergeCells>
  <phoneticPr fontId="1"/>
  <conditionalFormatting sqref="B23:D24">
    <cfRule type="containsText" dxfId="27" priority="1" operator="containsText" text="80字">
      <formula>NOT(ISERROR(SEARCH("80字",B23)))</formula>
    </cfRule>
  </conditionalFormatting>
  <conditionalFormatting sqref="B26:D27">
    <cfRule type="containsText" dxfId="26" priority="3" operator="containsText" text="80字">
      <formula>NOT(ISERROR(SEARCH("80字",B26)))</formula>
    </cfRule>
  </conditionalFormatting>
  <conditionalFormatting sqref="B29:D30">
    <cfRule type="containsText" dxfId="25" priority="14" operator="containsText" text="80字">
      <formula>NOT(ISERROR(SEARCH("80字",B29)))</formula>
    </cfRule>
  </conditionalFormatting>
  <conditionalFormatting sqref="E4:E15">
    <cfRule type="containsText" dxfId="24" priority="8" operator="containsText" text="重複">
      <formula>NOT(ISERROR(SEARCH("重複",E4)))</formula>
    </cfRule>
  </conditionalFormatting>
  <hyperlinks>
    <hyperlink ref="H35" location="'1.食材'!A1" display="↑上へ" xr:uid="{F09172EA-6C10-4754-8072-744AD4D6E092}"/>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9178" r:id="rId4" name="Check Box 26">
              <controlPr defaultSize="0" autoFill="0" autoLine="0" autoPict="0" altText="はい">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49179" r:id="rId5" name="Check Box 27">
              <controlPr defaultSize="0" autoFill="0" autoLine="0" autoPict="0" altText="はい">
                <anchor moveWithCells="1">
                  <from>
                    <xdr:col>5</xdr:col>
                    <xdr:colOff>0</xdr:colOff>
                    <xdr:row>19</xdr:row>
                    <xdr:rowOff>0</xdr:rowOff>
                  </from>
                  <to>
                    <xdr:col>6</xdr:col>
                    <xdr:colOff>0</xdr:colOff>
                    <xdr:row>20</xdr:row>
                    <xdr:rowOff>12700</xdr:rowOff>
                  </to>
                </anchor>
              </controlPr>
            </control>
          </mc:Choice>
        </mc:AlternateContent>
        <mc:AlternateContent xmlns:mc="http://schemas.openxmlformats.org/markup-compatibility/2006">
          <mc:Choice Requires="x14">
            <control shapeId="49255" r:id="rId6" name="Check Box 103">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49256" r:id="rId7" name="Check Box 104">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49257" r:id="rId8" name="Check Box 105">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49180" r:id="rId9" name="Check Box 28">
              <controlPr defaultSize="0" autoFill="0" autoLine="0" autoPict="0" altText="はい">
                <anchor moveWithCells="1">
                  <from>
                    <xdr:col>5</xdr:col>
                    <xdr:colOff>0</xdr:colOff>
                    <xdr:row>28</xdr:row>
                    <xdr:rowOff>0</xdr:rowOff>
                  </from>
                  <to>
                    <xdr:col>6</xdr:col>
                    <xdr:colOff>0</xdr:colOff>
                    <xdr:row>29</xdr:row>
                    <xdr:rowOff>0</xdr:rowOff>
                  </to>
                </anchor>
              </controlPr>
            </control>
          </mc:Choice>
        </mc:AlternateContent>
        <mc:AlternateContent xmlns:mc="http://schemas.openxmlformats.org/markup-compatibility/2006">
          <mc:Choice Requires="x14">
            <control shapeId="49272" r:id="rId10" name="Check Box 120">
              <controlPr defaultSize="0" autoFill="0" autoLine="0" autoPict="0" altText="はい">
                <anchor moveWithCells="1">
                  <from>
                    <xdr:col>5</xdr:col>
                    <xdr:colOff>0</xdr:colOff>
                    <xdr:row>25</xdr:row>
                    <xdr:rowOff>0</xdr:rowOff>
                  </from>
                  <to>
                    <xdr:col>6</xdr:col>
                    <xdr:colOff>0</xdr:colOff>
                    <xdr:row>26</xdr:row>
                    <xdr:rowOff>0</xdr:rowOff>
                  </to>
                </anchor>
              </controlPr>
            </control>
          </mc:Choice>
        </mc:AlternateContent>
        <mc:AlternateContent xmlns:mc="http://schemas.openxmlformats.org/markup-compatibility/2006">
          <mc:Choice Requires="x14">
            <control shapeId="49274" r:id="rId11" name="Check Box 122">
              <controlPr defaultSize="0" autoFill="0" autoLine="0" autoPict="0" altText="はい">
                <anchor moveWithCells="1">
                  <from>
                    <xdr:col>5</xdr:col>
                    <xdr:colOff>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49276" r:id="rId12" name="Check Box 124">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40"/>
  <sheetViews>
    <sheetView view="pageBreakPreview" zoomScaleNormal="100" zoomScaleSheetLayoutView="100" workbookViewId="0">
      <selection activeCell="A2" sqref="A2"/>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7" width="9" style="74"/>
    <col min="18" max="16384" width="9" style="2"/>
  </cols>
  <sheetData>
    <row r="1" spans="1:14" ht="21" customHeight="1">
      <c r="A1" s="115"/>
      <c r="C1" s="187">
        <v>15</v>
      </c>
      <c r="D1" s="75"/>
      <c r="E1" s="75"/>
      <c r="F1" s="52"/>
      <c r="G1" s="52"/>
      <c r="M1" s="52"/>
      <c r="N1" s="52"/>
    </row>
    <row r="2" spans="1:14" ht="21" customHeight="1">
      <c r="A2" s="374" t="s">
        <v>101</v>
      </c>
      <c r="D2" s="116"/>
      <c r="E2" s="117">
        <f>SUM(E4:E31)</f>
        <v>0</v>
      </c>
      <c r="F2" s="118" t="s">
        <v>4</v>
      </c>
      <c r="G2" s="52"/>
      <c r="L2" s="72" t="s">
        <v>40</v>
      </c>
      <c r="M2" s="119"/>
      <c r="N2" s="119"/>
    </row>
    <row r="3" spans="1:14" ht="21" customHeight="1" thickBot="1">
      <c r="A3" s="34" t="s">
        <v>35</v>
      </c>
      <c r="B3" s="214" t="s">
        <v>8</v>
      </c>
      <c r="C3" s="215"/>
      <c r="D3" s="301"/>
      <c r="E3" s="34" t="s">
        <v>3</v>
      </c>
      <c r="F3" s="120" t="s">
        <v>150</v>
      </c>
      <c r="G3" s="121" t="s">
        <v>29</v>
      </c>
      <c r="H3" s="122" t="s">
        <v>151</v>
      </c>
      <c r="I3" s="123" t="s">
        <v>2</v>
      </c>
      <c r="J3" s="124" t="s">
        <v>3</v>
      </c>
      <c r="L3" s="88" t="str">
        <f>CONCATENATE(L4, L5,L6,L7,L8,L9,L19,L20,L21,L22,L10,L11,L12,L13,L14,L15,L16,L17,L18,L23,L24,L25,L26,L27,L28,L29,L30,L31)</f>
        <v/>
      </c>
      <c r="M3" s="125" t="s">
        <v>25</v>
      </c>
      <c r="N3" s="125" t="s">
        <v>26</v>
      </c>
    </row>
    <row r="4" spans="1:14" ht="21" customHeight="1">
      <c r="A4" s="126" t="str">
        <f>"("&amp;C1&amp;")"</f>
        <v>(15)</v>
      </c>
      <c r="B4" s="216" t="s">
        <v>190</v>
      </c>
      <c r="C4" s="269"/>
      <c r="D4" s="217"/>
      <c r="E4" s="140"/>
      <c r="F4" s="128"/>
      <c r="G4" s="255" t="s">
        <v>217</v>
      </c>
      <c r="H4" s="329"/>
      <c r="I4" s="129"/>
      <c r="M4" s="262" t="s">
        <v>52</v>
      </c>
      <c r="N4" s="262" t="s">
        <v>67</v>
      </c>
    </row>
    <row r="5" spans="1:14" ht="21" customHeight="1">
      <c r="A5" s="130" t="str">
        <f>A4</f>
        <v>(15)</v>
      </c>
      <c r="B5" s="218"/>
      <c r="C5" s="270"/>
      <c r="D5" s="219"/>
      <c r="E5" s="131" t="str">
        <f>IF(I5=TRUE,J5,"")</f>
        <v/>
      </c>
      <c r="F5" s="132"/>
      <c r="G5" s="255"/>
      <c r="H5" s="330"/>
      <c r="I5" s="129" t="b">
        <v>0</v>
      </c>
      <c r="J5" s="88">
        <f t="shared" ref="J5" si="0">IF(I5=TRUE,1,0)</f>
        <v>0</v>
      </c>
      <c r="L5" s="88" t="str">
        <f>IF(SUM(E4:E6)=1,A5,IF(SUM(E4:E6)=2,"(11)2p",IF(SUM(E4:E6)=3,"(11)3p","")))</f>
        <v/>
      </c>
      <c r="M5" s="262"/>
      <c r="N5" s="262"/>
    </row>
    <row r="6" spans="1:14" ht="21" customHeight="1">
      <c r="A6" s="133" t="str">
        <f>A5</f>
        <v>(15)</v>
      </c>
      <c r="B6" s="271"/>
      <c r="C6" s="272"/>
      <c r="D6" s="273"/>
      <c r="E6" s="141"/>
      <c r="F6" s="148"/>
      <c r="G6" s="255"/>
      <c r="H6" s="331"/>
      <c r="I6" s="129"/>
      <c r="M6" s="262"/>
      <c r="N6" s="262"/>
    </row>
    <row r="7" spans="1:14" ht="21" customHeight="1">
      <c r="A7" s="126" t="str">
        <f>"("&amp;$C$1+1&amp;")"</f>
        <v>(16)</v>
      </c>
      <c r="B7" s="216" t="s">
        <v>197</v>
      </c>
      <c r="C7" s="269"/>
      <c r="D7" s="217"/>
      <c r="E7" s="140"/>
      <c r="F7" s="136"/>
      <c r="G7" s="255" t="s">
        <v>202</v>
      </c>
      <c r="H7" s="332"/>
      <c r="I7" s="129"/>
      <c r="L7" s="88" t="str">
        <f t="shared" ref="L7:L9" si="1">IF(I7=TRUE,IF(E7="－","",IF(E7&gt;1,A7&amp;E7&amp;"p",A7)),"")</f>
        <v/>
      </c>
      <c r="M7" s="262"/>
      <c r="N7" s="262"/>
    </row>
    <row r="8" spans="1:14" ht="21" customHeight="1">
      <c r="A8" s="130" t="str">
        <f>A7</f>
        <v>(16)</v>
      </c>
      <c r="B8" s="218"/>
      <c r="C8" s="270"/>
      <c r="D8" s="219"/>
      <c r="E8" s="131" t="str">
        <f>IF(I8=TRUE,J8,"")</f>
        <v/>
      </c>
      <c r="F8" s="137"/>
      <c r="G8" s="255"/>
      <c r="H8" s="333"/>
      <c r="I8" s="129" t="b">
        <v>0</v>
      </c>
      <c r="J8" s="88">
        <f>IF(I8=TRUE,1,0)</f>
        <v>0</v>
      </c>
      <c r="L8" s="88" t="str">
        <f t="shared" si="1"/>
        <v/>
      </c>
      <c r="M8" s="262"/>
      <c r="N8" s="262"/>
    </row>
    <row r="9" spans="1:14" ht="21" customHeight="1">
      <c r="A9" s="133" t="str">
        <f>A8</f>
        <v>(16)</v>
      </c>
      <c r="B9" s="271"/>
      <c r="C9" s="272"/>
      <c r="D9" s="273"/>
      <c r="E9" s="141"/>
      <c r="F9" s="135"/>
      <c r="G9" s="255"/>
      <c r="H9" s="328"/>
      <c r="I9" s="129"/>
      <c r="L9" s="88" t="str">
        <f t="shared" si="1"/>
        <v/>
      </c>
      <c r="M9" s="262"/>
      <c r="N9" s="262"/>
    </row>
    <row r="10" spans="1:14" ht="21" customHeight="1">
      <c r="A10" s="126" t="str">
        <f>"("&amp;$C$1+2&amp;")"</f>
        <v>(17)</v>
      </c>
      <c r="B10" s="216" t="s">
        <v>91</v>
      </c>
      <c r="C10" s="269"/>
      <c r="D10" s="217"/>
      <c r="E10" s="140"/>
      <c r="F10" s="136"/>
      <c r="G10" s="255" t="s">
        <v>218</v>
      </c>
      <c r="H10" s="332"/>
      <c r="I10" s="129"/>
      <c r="L10" s="88" t="str">
        <f t="shared" ref="L10:L12" si="2">IF(I10=TRUE,IF(E10="－","",IF(E10&gt;1,A10&amp;E10&amp;"p",A10)),"")</f>
        <v/>
      </c>
      <c r="M10" s="262" t="s">
        <v>55</v>
      </c>
      <c r="N10" s="262" t="s">
        <v>68</v>
      </c>
    </row>
    <row r="11" spans="1:14" ht="21" customHeight="1">
      <c r="A11" s="130" t="str">
        <f>A10</f>
        <v>(17)</v>
      </c>
      <c r="B11" s="218"/>
      <c r="C11" s="270"/>
      <c r="D11" s="219"/>
      <c r="E11" s="131" t="str">
        <f>IF(I11=TRUE,J11,"")</f>
        <v/>
      </c>
      <c r="F11" s="137"/>
      <c r="G11" s="255"/>
      <c r="H11" s="333"/>
      <c r="I11" s="129" t="b">
        <v>0</v>
      </c>
      <c r="J11" s="88">
        <f>IF(I11=TRUE,1,0)</f>
        <v>0</v>
      </c>
      <c r="L11" s="88" t="str">
        <f t="shared" si="2"/>
        <v/>
      </c>
      <c r="M11" s="262"/>
      <c r="N11" s="262"/>
    </row>
    <row r="12" spans="1:14" ht="21" customHeight="1">
      <c r="A12" s="133" t="str">
        <f>A11</f>
        <v>(17)</v>
      </c>
      <c r="B12" s="271"/>
      <c r="C12" s="272"/>
      <c r="D12" s="273"/>
      <c r="E12" s="141"/>
      <c r="F12" s="137"/>
      <c r="G12" s="255"/>
      <c r="H12" s="328"/>
      <c r="I12" s="129"/>
      <c r="L12" s="88" t="str">
        <f t="shared" si="2"/>
        <v/>
      </c>
      <c r="M12" s="262"/>
      <c r="N12" s="262"/>
    </row>
    <row r="13" spans="1:14" ht="21" customHeight="1">
      <c r="A13" s="126" t="str">
        <f>"("&amp;$C$1+3&amp;")"</f>
        <v>(18)</v>
      </c>
      <c r="B13" s="216" t="s">
        <v>92</v>
      </c>
      <c r="C13" s="269"/>
      <c r="D13" s="217"/>
      <c r="E13" s="150"/>
      <c r="F13" s="136"/>
      <c r="G13" s="255" t="s">
        <v>32</v>
      </c>
      <c r="H13" s="332"/>
      <c r="I13" s="129"/>
      <c r="L13" s="88" t="str">
        <f t="shared" ref="L13:L25" si="3">IF(I13=TRUE,IF(E13="－","",IF(E13&gt;1,A13&amp;E13&amp;"p",A13)),"")</f>
        <v/>
      </c>
      <c r="M13" s="262"/>
      <c r="N13" s="262" t="s">
        <v>74</v>
      </c>
    </row>
    <row r="14" spans="1:14" ht="21" customHeight="1">
      <c r="A14" s="130" t="str">
        <f>A13</f>
        <v>(18)</v>
      </c>
      <c r="B14" s="218"/>
      <c r="C14" s="270"/>
      <c r="D14" s="219"/>
      <c r="E14" s="131" t="str">
        <f>IF(I14=TRUE,J14,"")</f>
        <v/>
      </c>
      <c r="F14" s="137"/>
      <c r="G14" s="255"/>
      <c r="H14" s="333"/>
      <c r="I14" s="129" t="b">
        <v>0</v>
      </c>
      <c r="J14" s="88">
        <f>IF(I14=TRUE,2,0)</f>
        <v>0</v>
      </c>
      <c r="L14" s="88" t="str">
        <f t="shared" si="3"/>
        <v/>
      </c>
      <c r="M14" s="262"/>
      <c r="N14" s="262"/>
    </row>
    <row r="15" spans="1:14" ht="21" customHeight="1">
      <c r="A15" s="133" t="str">
        <f>A14</f>
        <v>(18)</v>
      </c>
      <c r="B15" s="271"/>
      <c r="C15" s="272"/>
      <c r="D15" s="273"/>
      <c r="E15" s="151"/>
      <c r="F15" s="137"/>
      <c r="G15" s="255"/>
      <c r="H15" s="328"/>
      <c r="I15" s="129"/>
      <c r="L15" s="88" t="str">
        <f t="shared" si="3"/>
        <v/>
      </c>
      <c r="M15" s="262"/>
      <c r="N15" s="262"/>
    </row>
    <row r="16" spans="1:14" ht="21" customHeight="1">
      <c r="A16" s="126" t="str">
        <f>"("&amp;$C$1+4&amp;")"</f>
        <v>(19)</v>
      </c>
      <c r="B16" s="216" t="s">
        <v>90</v>
      </c>
      <c r="C16" s="269"/>
      <c r="D16" s="217"/>
      <c r="E16" s="150"/>
      <c r="F16" s="136"/>
      <c r="G16" s="255" t="s">
        <v>32</v>
      </c>
      <c r="H16" s="332"/>
      <c r="I16" s="129"/>
      <c r="L16" s="88" t="str">
        <f t="shared" si="3"/>
        <v/>
      </c>
      <c r="M16" s="262"/>
      <c r="N16" s="262"/>
    </row>
    <row r="17" spans="1:14" ht="21" customHeight="1">
      <c r="A17" s="130" t="str">
        <f>A16</f>
        <v>(19)</v>
      </c>
      <c r="B17" s="218"/>
      <c r="C17" s="270"/>
      <c r="D17" s="219"/>
      <c r="E17" s="131" t="str">
        <f>IF(I17=TRUE,J17,"")</f>
        <v/>
      </c>
      <c r="F17" s="137"/>
      <c r="G17" s="255"/>
      <c r="H17" s="333"/>
      <c r="I17" s="129" t="b">
        <v>0</v>
      </c>
      <c r="J17" s="88">
        <f>IF(I17=TRUE,1,0)</f>
        <v>0</v>
      </c>
      <c r="L17" s="88" t="str">
        <f t="shared" si="3"/>
        <v/>
      </c>
      <c r="M17" s="262"/>
      <c r="N17" s="262"/>
    </row>
    <row r="18" spans="1:14" ht="21" customHeight="1">
      <c r="A18" s="133" t="str">
        <f>A17</f>
        <v>(19)</v>
      </c>
      <c r="B18" s="271"/>
      <c r="C18" s="272"/>
      <c r="D18" s="273"/>
      <c r="E18" s="151"/>
      <c r="F18" s="139"/>
      <c r="G18" s="255"/>
      <c r="H18" s="328"/>
      <c r="I18" s="129"/>
      <c r="L18" s="88" t="str">
        <f t="shared" si="3"/>
        <v/>
      </c>
      <c r="M18" s="262"/>
      <c r="N18" s="262"/>
    </row>
    <row r="19" spans="1:14" ht="21" customHeight="1">
      <c r="A19" s="126" t="str">
        <f>"("&amp;$C$1+5&amp;")"</f>
        <v>(20)</v>
      </c>
      <c r="B19" s="216" t="s">
        <v>198</v>
      </c>
      <c r="C19" s="269"/>
      <c r="D19" s="217"/>
      <c r="E19" s="322" t="str">
        <f>IF(J19=0,IF(K22=2,"要チェック",""),IF(K22=3,"－",J19))</f>
        <v/>
      </c>
      <c r="F19" s="152"/>
      <c r="G19" s="255" t="s">
        <v>203</v>
      </c>
      <c r="H19" s="326"/>
      <c r="I19" s="129" t="b">
        <v>0</v>
      </c>
      <c r="J19" s="88">
        <f>IF(I19=TRUE,1,0)</f>
        <v>0</v>
      </c>
      <c r="L19" s="88" t="str">
        <f t="shared" si="3"/>
        <v/>
      </c>
      <c r="M19" s="262" t="s">
        <v>54</v>
      </c>
      <c r="N19" s="262" t="s">
        <v>53</v>
      </c>
    </row>
    <row r="20" spans="1:14" ht="21" customHeight="1">
      <c r="A20" s="130" t="str">
        <f>A19</f>
        <v>(20)</v>
      </c>
      <c r="B20" s="218"/>
      <c r="C20" s="270"/>
      <c r="D20" s="219"/>
      <c r="E20" s="323"/>
      <c r="F20" s="147"/>
      <c r="G20" s="255"/>
      <c r="H20" s="326"/>
      <c r="I20" s="129"/>
      <c r="L20" s="88" t="str">
        <f t="shared" si="3"/>
        <v/>
      </c>
      <c r="M20" s="262"/>
      <c r="N20" s="262"/>
    </row>
    <row r="21" spans="1:14" ht="21" customHeight="1">
      <c r="A21" s="130" t="str">
        <f>A20</f>
        <v>(20)</v>
      </c>
      <c r="B21" s="216" t="s">
        <v>226</v>
      </c>
      <c r="C21" s="269"/>
      <c r="D21" s="320"/>
      <c r="E21" s="322" t="str">
        <f>IF(J21=0,"",J21)</f>
        <v/>
      </c>
      <c r="F21" s="324"/>
      <c r="G21" s="255"/>
      <c r="H21" s="334"/>
      <c r="I21" s="129" t="b">
        <v>0</v>
      </c>
      <c r="J21" s="88">
        <f>IF(I21=TRUE,2,0)</f>
        <v>0</v>
      </c>
      <c r="L21" s="88" t="str">
        <f t="shared" si="3"/>
        <v/>
      </c>
      <c r="M21" s="262"/>
      <c r="N21" s="262"/>
    </row>
    <row r="22" spans="1:14" ht="21" customHeight="1">
      <c r="A22" s="133" t="str">
        <f>A21</f>
        <v>(20)</v>
      </c>
      <c r="B22" s="271"/>
      <c r="C22" s="272"/>
      <c r="D22" s="321"/>
      <c r="E22" s="323"/>
      <c r="F22" s="325"/>
      <c r="G22" s="255"/>
      <c r="H22" s="334"/>
      <c r="K22" s="88">
        <f>SUM(J19:J21)</f>
        <v>0</v>
      </c>
      <c r="L22" s="88" t="str">
        <f t="shared" si="3"/>
        <v/>
      </c>
      <c r="M22" s="262"/>
      <c r="N22" s="262"/>
    </row>
    <row r="23" spans="1:14" ht="21" customHeight="1">
      <c r="A23" s="126" t="str">
        <f>"("&amp;$C$1+6&amp;")"</f>
        <v>(21)</v>
      </c>
      <c r="B23" s="224" t="s">
        <v>155</v>
      </c>
      <c r="C23" s="192"/>
      <c r="D23" s="225"/>
      <c r="E23" s="150"/>
      <c r="F23" s="136"/>
      <c r="G23" s="255" t="s">
        <v>32</v>
      </c>
      <c r="H23" s="326"/>
      <c r="I23" s="129"/>
      <c r="L23" s="88" t="str">
        <f t="shared" si="3"/>
        <v/>
      </c>
      <c r="M23" s="262"/>
      <c r="N23" s="262"/>
    </row>
    <row r="24" spans="1:14" ht="21" customHeight="1">
      <c r="A24" s="130" t="str">
        <f>A23</f>
        <v>(21)</v>
      </c>
      <c r="B24" s="305" t="str">
        <f>IF(I24=TRUE,"取り組み内容について簡潔にご記載ください。(80字程度)","")</f>
        <v/>
      </c>
      <c r="C24" s="306"/>
      <c r="D24" s="307"/>
      <c r="E24" s="131" t="str">
        <f>IF(I24=TRUE,J24,"")</f>
        <v/>
      </c>
      <c r="F24" s="137"/>
      <c r="G24" s="255"/>
      <c r="H24" s="334"/>
      <c r="I24" s="129" t="b">
        <v>0</v>
      </c>
      <c r="J24" s="88">
        <f>IF(I24=TRUE,1,0)</f>
        <v>0</v>
      </c>
      <c r="L24" s="88" t="str">
        <f t="shared" si="3"/>
        <v/>
      </c>
      <c r="M24" s="262"/>
      <c r="N24" s="262"/>
    </row>
    <row r="25" spans="1:14" ht="21" customHeight="1">
      <c r="A25" s="142" t="str">
        <f>A24</f>
        <v>(21)</v>
      </c>
      <c r="B25" s="308"/>
      <c r="C25" s="309"/>
      <c r="D25" s="310"/>
      <c r="E25" s="151"/>
      <c r="F25" s="139"/>
      <c r="G25" s="255"/>
      <c r="H25" s="334"/>
      <c r="I25" s="129"/>
      <c r="L25" s="88" t="str">
        <f t="shared" si="3"/>
        <v/>
      </c>
      <c r="M25" s="262"/>
      <c r="N25" s="262"/>
    </row>
    <row r="26" spans="1:14" ht="21" customHeight="1">
      <c r="A26" s="126" t="str">
        <f>"("&amp;$C$1+7&amp;")"</f>
        <v>(22)</v>
      </c>
      <c r="B26" s="224" t="s">
        <v>155</v>
      </c>
      <c r="C26" s="192"/>
      <c r="D26" s="225"/>
      <c r="E26" s="150"/>
      <c r="F26" s="137"/>
      <c r="G26" s="255" t="s">
        <v>32</v>
      </c>
      <c r="H26" s="326"/>
      <c r="I26" s="129"/>
      <c r="L26" s="88" t="str">
        <f t="shared" ref="L26:L31" si="4">IF(I26=TRUE,IF(E26="－","",IF(E26&gt;1,A26&amp;E26&amp;"p",A26)),"")</f>
        <v/>
      </c>
      <c r="M26" s="262"/>
      <c r="N26" s="262"/>
    </row>
    <row r="27" spans="1:14" ht="21" customHeight="1">
      <c r="A27" s="130" t="str">
        <f>A26</f>
        <v>(22)</v>
      </c>
      <c r="B27" s="305" t="str">
        <f>IF(I27=TRUE,"取り組み内容について簡潔にご記載ください。(80字程度)","")</f>
        <v/>
      </c>
      <c r="C27" s="306"/>
      <c r="D27" s="307"/>
      <c r="E27" s="131" t="str">
        <f>IF(I27=TRUE,J27,"")</f>
        <v/>
      </c>
      <c r="F27" s="137"/>
      <c r="G27" s="255"/>
      <c r="H27" s="327"/>
      <c r="I27" s="129" t="b">
        <v>0</v>
      </c>
      <c r="J27" s="88">
        <f>IF(I27=TRUE,1,0)</f>
        <v>0</v>
      </c>
      <c r="L27" s="88" t="str">
        <f t="shared" si="4"/>
        <v/>
      </c>
      <c r="M27" s="262"/>
      <c r="N27" s="262"/>
    </row>
    <row r="28" spans="1:14" ht="21" customHeight="1">
      <c r="A28" s="142" t="str">
        <f>A27</f>
        <v>(22)</v>
      </c>
      <c r="B28" s="308"/>
      <c r="C28" s="309"/>
      <c r="D28" s="310"/>
      <c r="E28" s="151"/>
      <c r="F28" s="139"/>
      <c r="G28" s="255"/>
      <c r="H28" s="328"/>
      <c r="I28" s="129"/>
      <c r="L28" s="88" t="str">
        <f t="shared" si="4"/>
        <v/>
      </c>
      <c r="M28" s="262"/>
      <c r="N28" s="262"/>
    </row>
    <row r="29" spans="1:14" ht="21" customHeight="1">
      <c r="A29" s="126" t="str">
        <f>"("&amp;$C$1+8&amp;")"</f>
        <v>(23)</v>
      </c>
      <c r="B29" s="224" t="s">
        <v>155</v>
      </c>
      <c r="C29" s="192"/>
      <c r="D29" s="225"/>
      <c r="E29" s="150"/>
      <c r="F29" s="137"/>
      <c r="G29" s="255" t="s">
        <v>32</v>
      </c>
      <c r="H29" s="335"/>
      <c r="I29" s="129"/>
      <c r="L29" s="88" t="str">
        <f t="shared" si="4"/>
        <v/>
      </c>
      <c r="M29" s="262"/>
      <c r="N29" s="262"/>
    </row>
    <row r="30" spans="1:14" ht="21" customHeight="1">
      <c r="A30" s="130" t="str">
        <f>A29</f>
        <v>(23)</v>
      </c>
      <c r="B30" s="305" t="str">
        <f>IF(I30=TRUE,"取り組み内容について簡潔にご記載ください。(80字程度)","")</f>
        <v/>
      </c>
      <c r="C30" s="306"/>
      <c r="D30" s="307"/>
      <c r="E30" s="131" t="str">
        <f>IF(I30=TRUE,J30,"")</f>
        <v/>
      </c>
      <c r="F30" s="137"/>
      <c r="G30" s="255"/>
      <c r="H30" s="333"/>
      <c r="I30" s="129" t="b">
        <v>0</v>
      </c>
      <c r="J30" s="88">
        <f>IF(I30=TRUE,1,0)</f>
        <v>0</v>
      </c>
      <c r="L30" s="88" t="str">
        <f t="shared" si="4"/>
        <v/>
      </c>
      <c r="M30" s="262"/>
      <c r="N30" s="262"/>
    </row>
    <row r="31" spans="1:14" ht="21" customHeight="1" thickBot="1">
      <c r="A31" s="142" t="str">
        <f>A30</f>
        <v>(23)</v>
      </c>
      <c r="B31" s="308"/>
      <c r="C31" s="309"/>
      <c r="D31" s="310"/>
      <c r="E31" s="151"/>
      <c r="F31" s="143"/>
      <c r="G31" s="255"/>
      <c r="H31" s="336"/>
      <c r="I31" s="129"/>
      <c r="L31" s="88" t="str">
        <f t="shared" si="4"/>
        <v/>
      </c>
      <c r="M31" s="262"/>
      <c r="N31" s="262"/>
    </row>
    <row r="32" spans="1:14" ht="12.5" customHeight="1">
      <c r="A32" s="246" t="s">
        <v>72</v>
      </c>
      <c r="B32" s="246"/>
      <c r="C32" s="246"/>
      <c r="D32" s="246"/>
      <c r="E32" s="246"/>
      <c r="F32" s="246"/>
      <c r="G32" s="246"/>
      <c r="H32" s="246"/>
      <c r="M32" s="145"/>
      <c r="N32" s="145"/>
    </row>
    <row r="33" spans="1:14" ht="12.5" customHeight="1">
      <c r="A33" s="318" t="s">
        <v>43</v>
      </c>
      <c r="B33" s="318"/>
      <c r="C33" s="318"/>
      <c r="D33" s="318"/>
      <c r="E33" s="318"/>
      <c r="F33" s="318"/>
      <c r="G33" s="318"/>
      <c r="H33" s="318"/>
      <c r="M33" s="145"/>
      <c r="N33" s="145"/>
    </row>
    <row r="34" spans="1:14" ht="12.5" customHeight="1">
      <c r="A34" s="317" t="s">
        <v>44</v>
      </c>
      <c r="B34" s="317"/>
      <c r="C34" s="317"/>
      <c r="D34" s="317"/>
      <c r="E34" s="317"/>
      <c r="F34" s="317"/>
      <c r="G34" s="317"/>
      <c r="H34" s="317"/>
      <c r="M34" s="145"/>
      <c r="N34" s="145"/>
    </row>
    <row r="35" spans="1:14" ht="12.5" customHeight="1">
      <c r="A35" s="303" t="s">
        <v>45</v>
      </c>
      <c r="B35" s="303"/>
      <c r="C35" s="303"/>
      <c r="D35" s="303"/>
      <c r="E35" s="303"/>
      <c r="F35" s="303"/>
      <c r="G35" s="303"/>
      <c r="H35" s="303"/>
      <c r="M35" s="145"/>
      <c r="N35" s="145"/>
    </row>
    <row r="36" spans="1:14" ht="13" customHeight="1">
      <c r="A36" s="318" t="s">
        <v>71</v>
      </c>
      <c r="B36" s="318"/>
      <c r="C36" s="318"/>
      <c r="D36" s="318"/>
      <c r="E36" s="318"/>
      <c r="F36" s="318"/>
      <c r="G36" s="318"/>
      <c r="H36" s="318"/>
      <c r="I36" s="144"/>
      <c r="L36" s="144"/>
      <c r="M36" s="145"/>
      <c r="N36" s="145"/>
    </row>
    <row r="37" spans="1:14" ht="13" customHeight="1">
      <c r="A37" s="318"/>
      <c r="B37" s="318"/>
      <c r="C37" s="318"/>
      <c r="D37" s="318"/>
      <c r="E37" s="318"/>
      <c r="F37" s="318"/>
      <c r="G37" s="318"/>
      <c r="H37" s="318"/>
      <c r="I37" s="144"/>
      <c r="L37" s="144"/>
      <c r="M37" s="145"/>
      <c r="N37" s="145"/>
    </row>
    <row r="38" spans="1:14" ht="12.5" customHeight="1">
      <c r="A38" s="145"/>
      <c r="B38" s="145"/>
      <c r="C38" s="145"/>
      <c r="D38" s="145"/>
      <c r="E38" s="145"/>
      <c r="F38" s="145"/>
      <c r="G38" s="145"/>
      <c r="H38" s="62" t="s">
        <v>9</v>
      </c>
      <c r="M38" s="145"/>
      <c r="N38" s="145"/>
    </row>
    <row r="39" spans="1:14" ht="12.5" customHeight="1">
      <c r="A39" s="145"/>
      <c r="B39" s="145"/>
      <c r="C39" s="145"/>
      <c r="D39" s="145"/>
      <c r="E39" s="145"/>
      <c r="F39" s="145"/>
      <c r="G39" s="145"/>
      <c r="H39" s="145"/>
      <c r="M39" s="145"/>
      <c r="N39" s="145"/>
    </row>
    <row r="40" spans="1:14">
      <c r="A40" s="153"/>
    </row>
  </sheetData>
  <sheetProtection algorithmName="SHA-512" hashValue="+X+SU2IkhaDPAUUoyS8QdPese5bgY65dGQjqEkeJ80NrLRtbg02RU8w8LO+dZYg5HOeK/WfPpSQDDMVWnbOxsA==" saltValue="Kzysn0uP9QTyCcFymyGDJw==" spinCount="100000" sheet="1" objects="1" scenarios="1" selectLockedCells="1"/>
  <mergeCells count="59">
    <mergeCell ref="A35:H35"/>
    <mergeCell ref="A36:H36"/>
    <mergeCell ref="A37:H37"/>
    <mergeCell ref="B19:D20"/>
    <mergeCell ref="E19:E20"/>
    <mergeCell ref="A32:H32"/>
    <mergeCell ref="A33:H33"/>
    <mergeCell ref="A34:H34"/>
    <mergeCell ref="B27:D28"/>
    <mergeCell ref="B23:D23"/>
    <mergeCell ref="G23:G25"/>
    <mergeCell ref="H23:H25"/>
    <mergeCell ref="B24:D25"/>
    <mergeCell ref="H29:H31"/>
    <mergeCell ref="B26:D26"/>
    <mergeCell ref="M29:M31"/>
    <mergeCell ref="N7:N9"/>
    <mergeCell ref="N19:N22"/>
    <mergeCell ref="N10:N12"/>
    <mergeCell ref="N13:N15"/>
    <mergeCell ref="N16:N18"/>
    <mergeCell ref="N29:N31"/>
    <mergeCell ref="M10:M12"/>
    <mergeCell ref="M13:M15"/>
    <mergeCell ref="M16:M18"/>
    <mergeCell ref="M26:M28"/>
    <mergeCell ref="N26:N28"/>
    <mergeCell ref="M23:M25"/>
    <mergeCell ref="N23:N25"/>
    <mergeCell ref="M4:M6"/>
    <mergeCell ref="N4:N6"/>
    <mergeCell ref="M7:M9"/>
    <mergeCell ref="M19:M22"/>
    <mergeCell ref="H26:H28"/>
    <mergeCell ref="H4:H6"/>
    <mergeCell ref="H7:H9"/>
    <mergeCell ref="H19:H22"/>
    <mergeCell ref="H10:H12"/>
    <mergeCell ref="H13:H15"/>
    <mergeCell ref="H16:H18"/>
    <mergeCell ref="B3:D3"/>
    <mergeCell ref="B7:D9"/>
    <mergeCell ref="B10:D12"/>
    <mergeCell ref="B16:D18"/>
    <mergeCell ref="B4:D6"/>
    <mergeCell ref="B13:D15"/>
    <mergeCell ref="G16:G18"/>
    <mergeCell ref="B30:D31"/>
    <mergeCell ref="G4:G6"/>
    <mergeCell ref="G7:G9"/>
    <mergeCell ref="G19:G22"/>
    <mergeCell ref="B29:D29"/>
    <mergeCell ref="G29:G31"/>
    <mergeCell ref="G10:G12"/>
    <mergeCell ref="G13:G15"/>
    <mergeCell ref="G26:G28"/>
    <mergeCell ref="B21:D22"/>
    <mergeCell ref="E21:E22"/>
    <mergeCell ref="F21:F22"/>
  </mergeCells>
  <phoneticPr fontId="1"/>
  <conditionalFormatting sqref="B19:D20 B21:C22">
    <cfRule type="containsText" dxfId="23" priority="6" operator="containsText" text="80字">
      <formula>NOT(ISERROR(SEARCH("80字",B19)))</formula>
    </cfRule>
  </conditionalFormatting>
  <conditionalFormatting sqref="B24:D25">
    <cfRule type="containsText" dxfId="22" priority="1" operator="containsText" text="80字">
      <formula>NOT(ISERROR(SEARCH("80字",B24)))</formula>
    </cfRule>
  </conditionalFormatting>
  <conditionalFormatting sqref="B27:D28">
    <cfRule type="containsText" dxfId="21" priority="2" operator="containsText" text="80字">
      <formula>NOT(ISERROR(SEARCH("80字",B27)))</formula>
    </cfRule>
  </conditionalFormatting>
  <conditionalFormatting sqref="B30:D31">
    <cfRule type="containsText" dxfId="20" priority="5" operator="containsText" text="80字">
      <formula>NOT(ISERROR(SEARCH("80字",B30)))</formula>
    </cfRule>
  </conditionalFormatting>
  <hyperlinks>
    <hyperlink ref="H38" location="'2.廃棄物'!A1" display="↑上へ" xr:uid="{0A2B062F-FF1F-47C3-ABB4-FC321F48AEDE}"/>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7631" r:id="rId4" name="Check Box 47">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67633" r:id="rId5" name="Check Box 49">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67640" r:id="rId6" name="Check Box 56">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67638" r:id="rId7" name="Check Box 54">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67639" r:id="rId8" name="Check Box 55">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67634" r:id="rId9" name="Check Box 50">
              <controlPr defaultSize="0" autoFill="0" autoLine="0" autoPict="0">
                <anchor moveWithCells="1">
                  <from>
                    <xdr:col>5</xdr:col>
                    <xdr:colOff>0</xdr:colOff>
                    <xdr:row>18</xdr:row>
                    <xdr:rowOff>139700</xdr:rowOff>
                  </from>
                  <to>
                    <xdr:col>6</xdr:col>
                    <xdr:colOff>0</xdr:colOff>
                    <xdr:row>19</xdr:row>
                    <xdr:rowOff>146050</xdr:rowOff>
                  </to>
                </anchor>
              </controlPr>
            </control>
          </mc:Choice>
        </mc:AlternateContent>
        <mc:AlternateContent xmlns:mc="http://schemas.openxmlformats.org/markup-compatibility/2006">
          <mc:Choice Requires="x14">
            <control shapeId="67641" r:id="rId10" name="Check Box 57">
              <controlPr defaultSize="0" autoFill="0" autoLine="0" autoPict="0">
                <anchor moveWithCells="1">
                  <from>
                    <xdr:col>5</xdr:col>
                    <xdr:colOff>0</xdr:colOff>
                    <xdr:row>29</xdr:row>
                    <xdr:rowOff>0</xdr:rowOff>
                  </from>
                  <to>
                    <xdr:col>6</xdr:col>
                    <xdr:colOff>0</xdr:colOff>
                    <xdr:row>30</xdr:row>
                    <xdr:rowOff>0</xdr:rowOff>
                  </to>
                </anchor>
              </controlPr>
            </control>
          </mc:Choice>
        </mc:AlternateContent>
        <mc:AlternateContent xmlns:mc="http://schemas.openxmlformats.org/markup-compatibility/2006">
          <mc:Choice Requires="x14">
            <control shapeId="67643" r:id="rId11" name="Check Box 59">
              <controlPr defaultSize="0" autoFill="0" autoLine="0" autoPict="0">
                <anchor moveWithCells="1">
                  <from>
                    <xdr:col>5</xdr:col>
                    <xdr:colOff>0</xdr:colOff>
                    <xdr:row>26</xdr:row>
                    <xdr:rowOff>0</xdr:rowOff>
                  </from>
                  <to>
                    <xdr:col>6</xdr:col>
                    <xdr:colOff>0</xdr:colOff>
                    <xdr:row>27</xdr:row>
                    <xdr:rowOff>0</xdr:rowOff>
                  </to>
                </anchor>
              </controlPr>
            </control>
          </mc:Choice>
        </mc:AlternateContent>
        <mc:AlternateContent xmlns:mc="http://schemas.openxmlformats.org/markup-compatibility/2006">
          <mc:Choice Requires="x14">
            <control shapeId="67645" r:id="rId12" name="Check Box 61">
              <controlPr defaultSize="0" autoFill="0" autoLine="0" autoPict="0">
                <anchor moveWithCells="1">
                  <from>
                    <xdr:col>5</xdr:col>
                    <xdr:colOff>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67646" r:id="rId13" name="Check Box 62">
              <controlPr defaultSize="0" autoFill="0" autoLine="0" autoPict="0">
                <anchor moveWithCells="1">
                  <from>
                    <xdr:col>5</xdr:col>
                    <xdr:colOff>0</xdr:colOff>
                    <xdr:row>20</xdr:row>
                    <xdr:rowOff>0</xdr:rowOff>
                  </from>
                  <to>
                    <xdr:col>6</xdr:col>
                    <xdr:colOff>0</xdr:colOff>
                    <xdr:row>22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Q40"/>
  <sheetViews>
    <sheetView view="pageBreakPreview" zoomScaleNormal="100" zoomScaleSheetLayoutView="100" workbookViewId="0">
      <selection activeCell="A2" sqref="A2"/>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5" width="9" style="74"/>
    <col min="16" max="16384" width="9" style="2"/>
  </cols>
  <sheetData>
    <row r="1" spans="1:14" ht="21" customHeight="1">
      <c r="A1" s="115"/>
      <c r="C1" s="187">
        <v>24</v>
      </c>
      <c r="D1" s="75"/>
      <c r="E1" s="75"/>
      <c r="F1" s="52"/>
      <c r="G1" s="52"/>
      <c r="M1" s="52"/>
      <c r="N1" s="52"/>
    </row>
    <row r="2" spans="1:14" ht="21" customHeight="1">
      <c r="A2" s="374" t="s">
        <v>102</v>
      </c>
      <c r="D2" s="116"/>
      <c r="E2" s="117">
        <f>SUM(E4:E31)</f>
        <v>0</v>
      </c>
      <c r="F2" s="118" t="s">
        <v>4</v>
      </c>
      <c r="G2" s="52"/>
      <c r="L2" s="72" t="s">
        <v>40</v>
      </c>
      <c r="M2" s="119"/>
      <c r="N2" s="119"/>
    </row>
    <row r="3" spans="1:14" ht="21" customHeight="1" thickBot="1">
      <c r="A3" s="34" t="s">
        <v>35</v>
      </c>
      <c r="B3" s="214" t="s">
        <v>8</v>
      </c>
      <c r="C3" s="215"/>
      <c r="D3" s="301"/>
      <c r="E3" s="34" t="s">
        <v>3</v>
      </c>
      <c r="F3" s="120" t="s">
        <v>150</v>
      </c>
      <c r="G3" s="121" t="s">
        <v>29</v>
      </c>
      <c r="H3" s="122" t="s">
        <v>151</v>
      </c>
      <c r="I3" s="123" t="s">
        <v>2</v>
      </c>
      <c r="J3" s="124" t="s">
        <v>3</v>
      </c>
      <c r="L3" s="88" t="str">
        <f>CONCATENATE(L4, L5,L6,L7,L8,L9,L10,L11,L12,L13,L14,L15,L16,L17,L18,L19,L20,L21,L22,L23,L24,L25,L26,L27,L28,L29,L30,L31)</f>
        <v/>
      </c>
      <c r="M3" s="125" t="s">
        <v>25</v>
      </c>
      <c r="N3" s="125" t="s">
        <v>26</v>
      </c>
    </row>
    <row r="4" spans="1:14" ht="21" customHeight="1">
      <c r="A4" s="126" t="str">
        <f>"("&amp;C1&amp;")"</f>
        <v>(24)</v>
      </c>
      <c r="B4" s="222" t="s">
        <v>85</v>
      </c>
      <c r="C4" s="259"/>
      <c r="D4" s="260"/>
      <c r="E4" s="127"/>
      <c r="F4" s="128"/>
      <c r="G4" s="337" t="s">
        <v>204</v>
      </c>
      <c r="H4" s="329"/>
      <c r="I4" s="129"/>
      <c r="M4" s="262" t="s">
        <v>56</v>
      </c>
      <c r="N4" s="262" t="s">
        <v>69</v>
      </c>
    </row>
    <row r="5" spans="1:14" ht="21" customHeight="1">
      <c r="A5" s="130" t="str">
        <f>A4</f>
        <v>(24)</v>
      </c>
      <c r="B5" s="224"/>
      <c r="C5" s="192"/>
      <c r="D5" s="261"/>
      <c r="E5" s="131" t="str">
        <f>IF(I5=TRUE,J5,"")</f>
        <v/>
      </c>
      <c r="F5" s="132"/>
      <c r="G5" s="338"/>
      <c r="H5" s="333"/>
      <c r="I5" s="129" t="b">
        <v>0</v>
      </c>
      <c r="J5" s="88">
        <f>IF(I5=TRUE,1,0)</f>
        <v>0</v>
      </c>
      <c r="L5" s="88" t="str">
        <f>IF(I5=TRUE,IF(E5="－","",IF(E5&gt;1,A5&amp;E5&amp;"p",A5)),"")</f>
        <v/>
      </c>
      <c r="M5" s="262"/>
      <c r="N5" s="262"/>
    </row>
    <row r="6" spans="1:14" ht="21" customHeight="1">
      <c r="A6" s="133" t="str">
        <f>A5</f>
        <v>(24)</v>
      </c>
      <c r="B6" s="226"/>
      <c r="C6" s="267"/>
      <c r="D6" s="268"/>
      <c r="E6" s="149"/>
      <c r="F6" s="148"/>
      <c r="G6" s="338"/>
      <c r="H6" s="328"/>
      <c r="I6" s="129"/>
      <c r="M6" s="262"/>
      <c r="N6" s="262"/>
    </row>
    <row r="7" spans="1:14" ht="21" customHeight="1">
      <c r="A7" s="126" t="str">
        <f>"("&amp;$C$1+1&amp;")"</f>
        <v>(25)</v>
      </c>
      <c r="B7" s="216" t="s">
        <v>86</v>
      </c>
      <c r="C7" s="269"/>
      <c r="D7" s="217"/>
      <c r="E7" s="127"/>
      <c r="F7" s="136"/>
      <c r="G7" s="345" t="s">
        <v>205</v>
      </c>
      <c r="H7" s="332"/>
      <c r="I7" s="129"/>
      <c r="L7" s="88" t="str">
        <f>IF(I7=TRUE,IF(E7="－","",IF(E7&gt;1,A7&amp;E7&amp;"p",A7)),"")</f>
        <v/>
      </c>
      <c r="M7" s="262" t="s">
        <v>57</v>
      </c>
      <c r="N7" s="262" t="s">
        <v>170</v>
      </c>
    </row>
    <row r="8" spans="1:14" ht="21" customHeight="1">
      <c r="A8" s="130" t="str">
        <f>A7</f>
        <v>(25)</v>
      </c>
      <c r="B8" s="218"/>
      <c r="C8" s="270"/>
      <c r="D8" s="219"/>
      <c r="E8" s="131" t="str">
        <f>IF(I8=TRUE,J8,"")</f>
        <v/>
      </c>
      <c r="F8" s="137"/>
      <c r="G8" s="346"/>
      <c r="H8" s="333"/>
      <c r="I8" s="129" t="b">
        <v>0</v>
      </c>
      <c r="J8" s="88">
        <f>IF(I8=TRUE,1,0)</f>
        <v>0</v>
      </c>
      <c r="L8" s="88" t="str">
        <f>IF(I8=TRUE,IF(E8="－","",IF(E8&gt;1,A8&amp;E8&amp;"p",A8)),"")</f>
        <v/>
      </c>
      <c r="M8" s="262"/>
      <c r="N8" s="262"/>
    </row>
    <row r="9" spans="1:14" ht="21" customHeight="1">
      <c r="A9" s="133" t="str">
        <f>A8</f>
        <v>(25)</v>
      </c>
      <c r="B9" s="271"/>
      <c r="C9" s="272"/>
      <c r="D9" s="273"/>
      <c r="E9" s="149"/>
      <c r="F9" s="135"/>
      <c r="G9" s="346"/>
      <c r="H9" s="328"/>
      <c r="I9" s="129"/>
      <c r="L9" s="88" t="str">
        <f t="shared" ref="L9:L18" si="0">IF(I9=TRUE,IF(E9="－","",IF(E9&gt;1,A9&amp;E9&amp;"p",A9)),"")</f>
        <v/>
      </c>
      <c r="M9" s="262"/>
      <c r="N9" s="262"/>
    </row>
    <row r="10" spans="1:14" ht="21" customHeight="1">
      <c r="A10" s="126" t="str">
        <f>"("&amp;$C$1+2&amp;")"</f>
        <v>(26)</v>
      </c>
      <c r="B10" s="339" t="s">
        <v>87</v>
      </c>
      <c r="C10" s="340"/>
      <c r="D10" s="341"/>
      <c r="E10" s="127"/>
      <c r="F10" s="136"/>
      <c r="G10" s="345" t="s">
        <v>206</v>
      </c>
      <c r="H10" s="332"/>
      <c r="I10" s="129"/>
      <c r="L10" s="88" t="str">
        <f t="shared" si="0"/>
        <v/>
      </c>
      <c r="M10" s="262" t="s">
        <v>58</v>
      </c>
      <c r="N10" s="262"/>
    </row>
    <row r="11" spans="1:14" ht="21" customHeight="1">
      <c r="A11" s="130" t="str">
        <f>A10</f>
        <v>(26)</v>
      </c>
      <c r="B11" s="311"/>
      <c r="C11" s="312"/>
      <c r="D11" s="313"/>
      <c r="E11" s="131" t="str">
        <f t="shared" ref="E11" si="1">IF(I11=TRUE,J11,"")</f>
        <v/>
      </c>
      <c r="F11" s="137"/>
      <c r="G11" s="345"/>
      <c r="H11" s="335"/>
      <c r="I11" s="129" t="b">
        <v>0</v>
      </c>
      <c r="J11" s="88">
        <f>IF(I11=TRUE,1,0)</f>
        <v>0</v>
      </c>
      <c r="L11" s="88" t="str">
        <f t="shared" si="0"/>
        <v/>
      </c>
      <c r="M11" s="262"/>
      <c r="N11" s="262"/>
    </row>
    <row r="12" spans="1:14" ht="21" customHeight="1">
      <c r="A12" s="133" t="str">
        <f>A11</f>
        <v>(26)</v>
      </c>
      <c r="B12" s="314" t="s">
        <v>51</v>
      </c>
      <c r="C12" s="315"/>
      <c r="D12" s="316"/>
      <c r="E12" s="149"/>
      <c r="F12" s="137"/>
      <c r="G12" s="347"/>
      <c r="H12" s="328"/>
      <c r="I12" s="129"/>
      <c r="L12" s="88" t="str">
        <f t="shared" si="0"/>
        <v/>
      </c>
      <c r="M12" s="262"/>
      <c r="N12" s="262"/>
    </row>
    <row r="13" spans="1:14" ht="21" customHeight="1">
      <c r="A13" s="126" t="str">
        <f>"("&amp;$C$1+3&amp;")"</f>
        <v>(27)</v>
      </c>
      <c r="B13" s="216" t="s">
        <v>180</v>
      </c>
      <c r="C13" s="269"/>
      <c r="D13" s="217"/>
      <c r="E13" s="127"/>
      <c r="F13" s="136"/>
      <c r="G13" s="337" t="s">
        <v>204</v>
      </c>
      <c r="H13" s="332"/>
      <c r="I13" s="129"/>
      <c r="L13" s="88" t="str">
        <f t="shared" si="0"/>
        <v/>
      </c>
      <c r="M13" s="262"/>
      <c r="N13" s="262" t="s">
        <v>171</v>
      </c>
    </row>
    <row r="14" spans="1:14" ht="21" customHeight="1">
      <c r="A14" s="130" t="str">
        <f>A13</f>
        <v>(27)</v>
      </c>
      <c r="B14" s="218"/>
      <c r="C14" s="270"/>
      <c r="D14" s="219"/>
      <c r="E14" s="131" t="str">
        <f t="shared" ref="E14" si="2">IF(I14=TRUE,J14,"")</f>
        <v/>
      </c>
      <c r="F14" s="137"/>
      <c r="G14" s="338"/>
      <c r="H14" s="335"/>
      <c r="I14" s="129" t="b">
        <v>0</v>
      </c>
      <c r="J14" s="88">
        <f>IF(I14=TRUE,1,0)</f>
        <v>0</v>
      </c>
      <c r="L14" s="88" t="str">
        <f t="shared" si="0"/>
        <v/>
      </c>
      <c r="M14" s="262"/>
      <c r="N14" s="262"/>
    </row>
    <row r="15" spans="1:14" ht="21" customHeight="1">
      <c r="A15" s="133" t="str">
        <f>A14</f>
        <v>(27)</v>
      </c>
      <c r="B15" s="271"/>
      <c r="C15" s="272"/>
      <c r="D15" s="273"/>
      <c r="E15" s="149"/>
      <c r="F15" s="137"/>
      <c r="G15" s="338"/>
      <c r="H15" s="328"/>
      <c r="I15" s="129"/>
      <c r="K15" s="5"/>
      <c r="L15" s="88" t="str">
        <f t="shared" si="0"/>
        <v/>
      </c>
      <c r="M15" s="262"/>
      <c r="N15" s="262"/>
    </row>
    <row r="16" spans="1:14" ht="21" customHeight="1">
      <c r="A16" s="126" t="str">
        <f>"("&amp;$C$1+4&amp;")"</f>
        <v>(28)</v>
      </c>
      <c r="B16" s="222" t="s">
        <v>88</v>
      </c>
      <c r="C16" s="259"/>
      <c r="D16" s="260"/>
      <c r="E16" s="127"/>
      <c r="F16" s="136"/>
      <c r="G16" s="255" t="s">
        <v>207</v>
      </c>
      <c r="H16" s="332"/>
      <c r="I16" s="129"/>
      <c r="L16" s="88" t="str">
        <f t="shared" si="0"/>
        <v/>
      </c>
      <c r="M16" s="262"/>
      <c r="N16" s="262"/>
    </row>
    <row r="17" spans="1:14" ht="21" customHeight="1">
      <c r="A17" s="130" t="str">
        <f>A16</f>
        <v>(28)</v>
      </c>
      <c r="B17" s="224"/>
      <c r="C17" s="192"/>
      <c r="D17" s="261"/>
      <c r="E17" s="131" t="str">
        <f>IF(I17=TRUE,J17,"")</f>
        <v/>
      </c>
      <c r="F17" s="137"/>
      <c r="G17" s="255"/>
      <c r="H17" s="335"/>
      <c r="I17" s="129" t="b">
        <v>0</v>
      </c>
      <c r="J17" s="88">
        <f>IF(I17=TRUE,1,0)</f>
        <v>0</v>
      </c>
      <c r="L17" s="88" t="str">
        <f t="shared" si="0"/>
        <v/>
      </c>
      <c r="M17" s="262"/>
      <c r="N17" s="262"/>
    </row>
    <row r="18" spans="1:14" ht="21" customHeight="1">
      <c r="A18" s="133" t="str">
        <f>A17</f>
        <v>(28)</v>
      </c>
      <c r="B18" s="226"/>
      <c r="C18" s="267"/>
      <c r="D18" s="268"/>
      <c r="E18" s="149"/>
      <c r="F18" s="137"/>
      <c r="G18" s="255"/>
      <c r="H18" s="328"/>
      <c r="I18" s="129"/>
      <c r="L18" s="88" t="str">
        <f t="shared" si="0"/>
        <v/>
      </c>
      <c r="M18" s="262"/>
      <c r="N18" s="262"/>
    </row>
    <row r="19" spans="1:14" ht="21" customHeight="1">
      <c r="A19" s="126" t="str">
        <f>"("&amp;$C$1+5&amp;")"</f>
        <v>(29)</v>
      </c>
      <c r="B19" s="342" t="s">
        <v>89</v>
      </c>
      <c r="C19" s="343"/>
      <c r="D19" s="344"/>
      <c r="E19" s="322" t="str">
        <f>IF(J19=0,IF(K22=2,"要チェック",""),IF(K22=3,"－",J19))</f>
        <v/>
      </c>
      <c r="F19" s="136"/>
      <c r="G19" s="255" t="s">
        <v>208</v>
      </c>
      <c r="H19" s="332"/>
      <c r="I19" s="129" t="b">
        <v>0</v>
      </c>
      <c r="J19" s="88">
        <f>IF(I19=TRUE,1,0)</f>
        <v>0</v>
      </c>
      <c r="L19" s="88" t="str">
        <f>IF(I19=TRUE,IF(E19="－","",IF(E19&gt;1,A19&amp;E19&amp;"p",A19)),"")</f>
        <v/>
      </c>
      <c r="M19" s="277" t="s">
        <v>165</v>
      </c>
      <c r="N19" s="277" t="s">
        <v>166</v>
      </c>
    </row>
    <row r="20" spans="1:14" ht="21" customHeight="1">
      <c r="A20" s="130" t="str">
        <f>A19</f>
        <v>(29)</v>
      </c>
      <c r="B20" s="342"/>
      <c r="C20" s="343"/>
      <c r="D20" s="344"/>
      <c r="E20" s="323"/>
      <c r="F20" s="139"/>
      <c r="G20" s="255"/>
      <c r="H20" s="333"/>
      <c r="I20" s="129"/>
      <c r="L20" s="88" t="str">
        <f>IF(I20=TRUE,IF(E19="－","",IF(E19&gt;1,A20&amp;E19&amp;"p",A20)),"")</f>
        <v/>
      </c>
      <c r="M20" s="278"/>
      <c r="N20" s="278"/>
    </row>
    <row r="21" spans="1:14" ht="21" customHeight="1">
      <c r="A21" s="130" t="str">
        <f>A20</f>
        <v>(29)</v>
      </c>
      <c r="B21" s="342" t="s">
        <v>223</v>
      </c>
      <c r="C21" s="343"/>
      <c r="D21" s="344"/>
      <c r="E21" s="322" t="str">
        <f>IF(J21=0,"",J21)</f>
        <v/>
      </c>
      <c r="F21" s="137"/>
      <c r="G21" s="255"/>
      <c r="H21" s="333"/>
      <c r="I21" s="129" t="b">
        <v>0</v>
      </c>
      <c r="J21" s="88">
        <f>IF(I21=TRUE,2,0)</f>
        <v>0</v>
      </c>
      <c r="L21" s="88" t="str">
        <f>IF(I21=TRUE,IF(E21="－","",IF(E21&gt;1,A21&amp;E21&amp;"p",A21)),"")</f>
        <v/>
      </c>
      <c r="M21" s="278"/>
      <c r="N21" s="278"/>
    </row>
    <row r="22" spans="1:14" ht="21" customHeight="1">
      <c r="A22" s="133" t="str">
        <f>A20</f>
        <v>(29)</v>
      </c>
      <c r="B22" s="342"/>
      <c r="C22" s="343"/>
      <c r="D22" s="344"/>
      <c r="E22" s="323"/>
      <c r="F22" s="137"/>
      <c r="G22" s="255"/>
      <c r="H22" s="328"/>
      <c r="I22" s="129"/>
      <c r="K22" s="88">
        <f>SUM(J19:J21)</f>
        <v>0</v>
      </c>
      <c r="L22" s="88" t="str">
        <f>IF(I22=TRUE,IF(E21="－","",IF(E21&gt;1,A22&amp;E21&amp;"p",A22)),"")</f>
        <v/>
      </c>
      <c r="M22" s="319"/>
      <c r="N22" s="319"/>
    </row>
    <row r="23" spans="1:14" ht="21" customHeight="1">
      <c r="A23" s="126" t="str">
        <f>"("&amp;$C$1+6&amp;")"</f>
        <v>(30)</v>
      </c>
      <c r="B23" s="224" t="s">
        <v>155</v>
      </c>
      <c r="C23" s="192"/>
      <c r="D23" s="225"/>
      <c r="E23" s="140"/>
      <c r="F23" s="136"/>
      <c r="G23" s="255" t="s">
        <v>32</v>
      </c>
      <c r="H23" s="326"/>
      <c r="I23" s="129"/>
      <c r="L23" s="88" t="str">
        <f t="shared" ref="L23:L30" si="3">IF(I23=TRUE,IF(E23="－","",IF(E23&gt;1,A23&amp;E23&amp;"p",A23)),"")</f>
        <v/>
      </c>
      <c r="M23" s="262"/>
      <c r="N23" s="262"/>
    </row>
    <row r="24" spans="1:14" ht="21" customHeight="1">
      <c r="A24" s="130" t="str">
        <f>A23</f>
        <v>(30)</v>
      </c>
      <c r="B24" s="305" t="str">
        <f>IF(I24=TRUE,"取り組み内容について簡潔にご記載ください。(80字程度)","")</f>
        <v/>
      </c>
      <c r="C24" s="306"/>
      <c r="D24" s="307"/>
      <c r="E24" s="131" t="str">
        <f>IF(I24=TRUE,J24,"")</f>
        <v/>
      </c>
      <c r="F24" s="137"/>
      <c r="G24" s="255"/>
      <c r="H24" s="334"/>
      <c r="I24" s="129" t="b">
        <v>0</v>
      </c>
      <c r="J24" s="88">
        <f>IF(I24=TRUE,1,0)</f>
        <v>0</v>
      </c>
      <c r="L24" s="88" t="str">
        <f t="shared" si="3"/>
        <v/>
      </c>
      <c r="M24" s="262"/>
      <c r="N24" s="262"/>
    </row>
    <row r="25" spans="1:14" ht="21" customHeight="1">
      <c r="A25" s="133" t="str">
        <f>A24</f>
        <v>(30)</v>
      </c>
      <c r="B25" s="308"/>
      <c r="C25" s="309"/>
      <c r="D25" s="310"/>
      <c r="E25" s="141"/>
      <c r="F25" s="139"/>
      <c r="G25" s="255"/>
      <c r="H25" s="334"/>
      <c r="I25" s="129"/>
      <c r="L25" s="88" t="str">
        <f>IF(I25=TRUE,IF(E25="－","",IF(E25&gt;1,A25&amp;E25&amp;"p",A25)),"")</f>
        <v/>
      </c>
      <c r="M25" s="262"/>
      <c r="N25" s="262"/>
    </row>
    <row r="26" spans="1:14" ht="21" customHeight="1">
      <c r="A26" s="126" t="str">
        <f>"("&amp;$C$1+7&amp;")"</f>
        <v>(31)</v>
      </c>
      <c r="B26" s="224" t="s">
        <v>155</v>
      </c>
      <c r="C26" s="192"/>
      <c r="D26" s="225"/>
      <c r="E26" s="140"/>
      <c r="F26" s="137"/>
      <c r="G26" s="255" t="s">
        <v>32</v>
      </c>
      <c r="H26" s="326"/>
      <c r="I26" s="129"/>
      <c r="L26" s="88" t="str">
        <f t="shared" ref="L26:L27" si="4">IF(I26=TRUE,IF(E26="－","",IF(E26&gt;1,A26&amp;E26&amp;"p",A26)),"")</f>
        <v/>
      </c>
      <c r="M26" s="262"/>
      <c r="N26" s="262"/>
    </row>
    <row r="27" spans="1:14" ht="21" customHeight="1">
      <c r="A27" s="130" t="str">
        <f>A26</f>
        <v>(31)</v>
      </c>
      <c r="B27" s="305" t="str">
        <f>IF(I27=TRUE,"取り組み内容について簡潔にご記載ください。(80字程度)","")</f>
        <v/>
      </c>
      <c r="C27" s="306"/>
      <c r="D27" s="307"/>
      <c r="E27" s="131" t="str">
        <f>IF(I27=TRUE,J27,"")</f>
        <v/>
      </c>
      <c r="F27" s="137"/>
      <c r="G27" s="255"/>
      <c r="H27" s="334"/>
      <c r="I27" s="129" t="b">
        <v>0</v>
      </c>
      <c r="J27" s="88">
        <f>IF(I27=TRUE,1,0)</f>
        <v>0</v>
      </c>
      <c r="L27" s="88" t="str">
        <f t="shared" si="4"/>
        <v/>
      </c>
      <c r="M27" s="262"/>
      <c r="N27" s="262"/>
    </row>
    <row r="28" spans="1:14" ht="21" customHeight="1">
      <c r="A28" s="142" t="str">
        <f>A27</f>
        <v>(31)</v>
      </c>
      <c r="B28" s="308"/>
      <c r="C28" s="309"/>
      <c r="D28" s="310"/>
      <c r="E28" s="141"/>
      <c r="F28" s="139"/>
      <c r="G28" s="255"/>
      <c r="H28" s="334"/>
      <c r="I28" s="129"/>
      <c r="L28" s="88" t="str">
        <f>IF(I28=TRUE,IF(E28="－","",IF(E28&gt;1,A28&amp;E28&amp;"p",A28)),"")</f>
        <v/>
      </c>
      <c r="M28" s="262"/>
      <c r="N28" s="262"/>
    </row>
    <row r="29" spans="1:14" ht="21" customHeight="1">
      <c r="A29" s="126" t="str">
        <f>"("&amp;$C$1+8&amp;")"</f>
        <v>(32)</v>
      </c>
      <c r="B29" s="224" t="s">
        <v>155</v>
      </c>
      <c r="C29" s="192"/>
      <c r="D29" s="225"/>
      <c r="E29" s="140"/>
      <c r="F29" s="137"/>
      <c r="G29" s="255" t="s">
        <v>32</v>
      </c>
      <c r="H29" s="335"/>
      <c r="I29" s="129"/>
      <c r="L29" s="88" t="str">
        <f t="shared" si="3"/>
        <v/>
      </c>
      <c r="M29" s="262"/>
      <c r="N29" s="262"/>
    </row>
    <row r="30" spans="1:14" ht="21" customHeight="1">
      <c r="A30" s="130" t="str">
        <f>A29</f>
        <v>(32)</v>
      </c>
      <c r="B30" s="305" t="str">
        <f>IF(I30=TRUE,"取り組み内容について簡潔にご記載ください。(80字程度)","")</f>
        <v/>
      </c>
      <c r="C30" s="306"/>
      <c r="D30" s="307"/>
      <c r="E30" s="131" t="str">
        <f>IF(I30=TRUE,J30,"")</f>
        <v/>
      </c>
      <c r="F30" s="137"/>
      <c r="G30" s="255"/>
      <c r="H30" s="333"/>
      <c r="I30" s="129" t="b">
        <v>0</v>
      </c>
      <c r="J30" s="88">
        <f>IF(I30=TRUE,1,0)</f>
        <v>0</v>
      </c>
      <c r="L30" s="88" t="str">
        <f t="shared" si="3"/>
        <v/>
      </c>
      <c r="M30" s="262"/>
      <c r="N30" s="262"/>
    </row>
    <row r="31" spans="1:14" ht="21" customHeight="1" thickBot="1">
      <c r="A31" s="142" t="str">
        <f>A30</f>
        <v>(32)</v>
      </c>
      <c r="B31" s="308"/>
      <c r="C31" s="309"/>
      <c r="D31" s="310"/>
      <c r="E31" s="141"/>
      <c r="F31" s="143"/>
      <c r="G31" s="255"/>
      <c r="H31" s="336"/>
      <c r="I31" s="129"/>
      <c r="L31" s="88" t="str">
        <f>IF(I31=TRUE,IF(E31="－","",IF(E31&gt;1,A31&amp;E31&amp;"p",A31)),"")</f>
        <v/>
      </c>
      <c r="M31" s="262"/>
      <c r="N31" s="262"/>
    </row>
    <row r="32" spans="1:14" ht="12.5" customHeight="1">
      <c r="A32" s="246" t="s">
        <v>72</v>
      </c>
      <c r="B32" s="246"/>
      <c r="C32" s="246"/>
      <c r="D32" s="246"/>
      <c r="E32" s="246"/>
      <c r="F32" s="246"/>
      <c r="G32" s="246"/>
      <c r="H32" s="246"/>
      <c r="M32" s="6"/>
      <c r="N32" s="6"/>
    </row>
    <row r="33" spans="1:17">
      <c r="A33" s="318" t="s">
        <v>43</v>
      </c>
      <c r="B33" s="318"/>
      <c r="C33" s="318"/>
      <c r="D33" s="318"/>
      <c r="E33" s="318"/>
      <c r="F33" s="318"/>
      <c r="G33" s="318"/>
      <c r="H33" s="318"/>
      <c r="M33" s="6"/>
      <c r="N33" s="6"/>
    </row>
    <row r="34" spans="1:17" ht="13" customHeight="1">
      <c r="A34" s="317" t="s">
        <v>44</v>
      </c>
      <c r="B34" s="317"/>
      <c r="C34" s="317"/>
      <c r="D34" s="317"/>
      <c r="E34" s="317"/>
      <c r="F34" s="317"/>
      <c r="G34" s="317"/>
      <c r="H34" s="317"/>
      <c r="M34" s="6"/>
      <c r="N34" s="6"/>
      <c r="Q34" s="6"/>
    </row>
    <row r="35" spans="1:17" ht="13" customHeight="1">
      <c r="A35" s="303" t="s">
        <v>45</v>
      </c>
      <c r="B35" s="303"/>
      <c r="C35" s="303"/>
      <c r="D35" s="303"/>
      <c r="E35" s="303"/>
      <c r="F35" s="303"/>
      <c r="G35" s="303"/>
      <c r="H35" s="303"/>
      <c r="I35" s="144"/>
      <c r="L35" s="144"/>
      <c r="M35" s="6"/>
      <c r="N35" s="6"/>
      <c r="O35" s="112"/>
      <c r="P35" s="6"/>
      <c r="Q35" s="6"/>
    </row>
    <row r="36" spans="1:17" ht="12.5" customHeight="1">
      <c r="A36" s="318" t="s">
        <v>71</v>
      </c>
      <c r="B36" s="318"/>
      <c r="C36" s="318"/>
      <c r="D36" s="318"/>
      <c r="E36" s="318"/>
      <c r="F36" s="318"/>
      <c r="G36" s="318"/>
      <c r="H36" s="318"/>
      <c r="M36" s="145"/>
      <c r="N36" s="145"/>
      <c r="P36" s="74"/>
      <c r="Q36" s="74"/>
    </row>
    <row r="37" spans="1:17" ht="12.5" customHeight="1">
      <c r="A37" s="318" t="s">
        <v>224</v>
      </c>
      <c r="B37" s="318"/>
      <c r="C37" s="318"/>
      <c r="D37" s="318"/>
      <c r="E37" s="318"/>
      <c r="F37" s="318"/>
      <c r="G37" s="318"/>
      <c r="H37" s="318"/>
      <c r="M37" s="145"/>
      <c r="N37" s="145"/>
      <c r="P37" s="74"/>
      <c r="Q37" s="74"/>
    </row>
    <row r="38" spans="1:17" ht="12.5" customHeight="1">
      <c r="A38" s="303" t="s">
        <v>103</v>
      </c>
      <c r="B38" s="303"/>
      <c r="C38" s="303"/>
      <c r="D38" s="303"/>
      <c r="E38" s="303"/>
      <c r="F38" s="303"/>
      <c r="G38" s="303"/>
      <c r="H38" s="303"/>
      <c r="M38" s="145"/>
      <c r="N38" s="145"/>
      <c r="P38" s="74"/>
      <c r="Q38" s="74"/>
    </row>
    <row r="39" spans="1:17" ht="12.5" customHeight="1">
      <c r="A39" s="145"/>
      <c r="B39" s="145"/>
      <c r="C39" s="145"/>
      <c r="D39" s="145"/>
      <c r="E39" s="145"/>
      <c r="F39" s="145"/>
      <c r="G39" s="145"/>
      <c r="H39" s="189" t="s">
        <v>9</v>
      </c>
      <c r="M39" s="145"/>
      <c r="N39" s="145"/>
      <c r="P39" s="74"/>
      <c r="Q39" s="74"/>
    </row>
    <row r="40" spans="1:17">
      <c r="A40" s="303"/>
      <c r="B40" s="303"/>
      <c r="C40" s="303"/>
      <c r="D40" s="303"/>
      <c r="E40" s="303"/>
      <c r="F40" s="303"/>
      <c r="G40" s="303"/>
      <c r="H40" s="303"/>
    </row>
  </sheetData>
  <sheetProtection algorithmName="SHA-512" hashValue="Iq9encoPXPWo3+o4VEeLLbhUXluh255uhkL5BstFWIQ/w8FvwADJWnGZhh6+5Ej3bi6fXxEEoypuXVCNHq+DIg==" saltValue="VmhuSxQCDd/OjIl/qya9Uw==" spinCount="100000" sheet="1" objects="1" scenarios="1" selectLockedCells="1"/>
  <mergeCells count="60">
    <mergeCell ref="A36:H36"/>
    <mergeCell ref="B21:D22"/>
    <mergeCell ref="A32:H32"/>
    <mergeCell ref="H19:H22"/>
    <mergeCell ref="M19:M22"/>
    <mergeCell ref="N19:N22"/>
    <mergeCell ref="M10:M12"/>
    <mergeCell ref="N10:N12"/>
    <mergeCell ref="M13:M15"/>
    <mergeCell ref="N13:N15"/>
    <mergeCell ref="M16:M18"/>
    <mergeCell ref="N29:N31"/>
    <mergeCell ref="M26:M28"/>
    <mergeCell ref="N26:N28"/>
    <mergeCell ref="M23:M25"/>
    <mergeCell ref="N23:N25"/>
    <mergeCell ref="M4:M6"/>
    <mergeCell ref="N4:N6"/>
    <mergeCell ref="M7:M9"/>
    <mergeCell ref="A35:H35"/>
    <mergeCell ref="B29:D29"/>
    <mergeCell ref="B30:D31"/>
    <mergeCell ref="A33:H33"/>
    <mergeCell ref="A34:H34"/>
    <mergeCell ref="B4:D6"/>
    <mergeCell ref="B7:D9"/>
    <mergeCell ref="N16:N18"/>
    <mergeCell ref="M29:M31"/>
    <mergeCell ref="N7:N9"/>
    <mergeCell ref="G4:G6"/>
    <mergeCell ref="G7:G9"/>
    <mergeCell ref="G10:G12"/>
    <mergeCell ref="B3:D3"/>
    <mergeCell ref="B13:D15"/>
    <mergeCell ref="B10:D12"/>
    <mergeCell ref="B16:D18"/>
    <mergeCell ref="B19:D20"/>
    <mergeCell ref="G13:G15"/>
    <mergeCell ref="G16:G18"/>
    <mergeCell ref="H4:H6"/>
    <mergeCell ref="H7:H9"/>
    <mergeCell ref="H10:H12"/>
    <mergeCell ref="H13:H15"/>
    <mergeCell ref="H16:H18"/>
    <mergeCell ref="A40:H40"/>
    <mergeCell ref="H29:H31"/>
    <mergeCell ref="G19:G22"/>
    <mergeCell ref="G29:G31"/>
    <mergeCell ref="E19:E20"/>
    <mergeCell ref="E21:E22"/>
    <mergeCell ref="A38:H38"/>
    <mergeCell ref="A37:H37"/>
    <mergeCell ref="B26:D26"/>
    <mergeCell ref="G26:G28"/>
    <mergeCell ref="H26:H28"/>
    <mergeCell ref="B27:D28"/>
    <mergeCell ref="B23:D23"/>
    <mergeCell ref="G23:G25"/>
    <mergeCell ref="H23:H25"/>
    <mergeCell ref="B24:D25"/>
  </mergeCells>
  <phoneticPr fontId="1"/>
  <conditionalFormatting sqref="B24:D25">
    <cfRule type="containsText" dxfId="19" priority="4" operator="containsText" text="80字">
      <formula>NOT(ISERROR(SEARCH("80字",B24)))</formula>
    </cfRule>
  </conditionalFormatting>
  <conditionalFormatting sqref="B27:D28">
    <cfRule type="containsText" dxfId="18" priority="5" operator="containsText" text="80字">
      <formula>NOT(ISERROR(SEARCH("80字",B27)))</formula>
    </cfRule>
  </conditionalFormatting>
  <conditionalFormatting sqref="B30:D31">
    <cfRule type="containsText" dxfId="17" priority="12" operator="containsText" text="80字">
      <formula>NOT(ISERROR(SEARCH("80字",B30)))</formula>
    </cfRule>
  </conditionalFormatting>
  <conditionalFormatting sqref="E4:E18">
    <cfRule type="containsText" dxfId="16" priority="6" operator="containsText" text="重複">
      <formula>NOT(ISERROR(SEARCH("重複",E4)))</formula>
    </cfRule>
  </conditionalFormatting>
  <hyperlinks>
    <hyperlink ref="H39" location="'3.省エネ'!A1" display="↑上へ" xr:uid="{8A5CD7C3-6F0F-462A-B329-79AAF65B3A6A}"/>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99343" r:id="rId4" name="Check Box 15">
              <controlPr defaultSize="0" autoFill="0" autoLine="0" autoPict="0" altText="はい">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99341" r:id="rId5" name="Check Box 13">
              <controlPr defaultSize="0" autoFill="0" autoLine="0" autoPict="0" altText="はい">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99391" r:id="rId6" name="Check Box 63">
              <controlPr defaultSize="0" autoFill="0" autoLine="0" autoPict="0" altText="はい">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99392" r:id="rId7" name="Check Box 64">
              <controlPr defaultSize="0" autoFill="0" autoLine="0" autoPict="0" altText="はい">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99342" r:id="rId8" name="Check Box 14">
              <controlPr defaultSize="0" autoFill="0" autoLine="0" autoPict="0" altText="はい">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99347" r:id="rId9" name="Check Box 19">
              <controlPr defaultSize="0" autoFill="0" autoLine="0" autoPict="0" altText="はい">
                <anchor moveWithCells="1">
                  <from>
                    <xdr:col>5</xdr:col>
                    <xdr:colOff>0</xdr:colOff>
                    <xdr:row>29</xdr:row>
                    <xdr:rowOff>0</xdr:rowOff>
                  </from>
                  <to>
                    <xdr:col>6</xdr:col>
                    <xdr:colOff>0</xdr:colOff>
                    <xdr:row>30</xdr:row>
                    <xdr:rowOff>0</xdr:rowOff>
                  </to>
                </anchor>
              </controlPr>
            </control>
          </mc:Choice>
        </mc:AlternateContent>
        <mc:AlternateContent xmlns:mc="http://schemas.openxmlformats.org/markup-compatibility/2006">
          <mc:Choice Requires="x14">
            <control shapeId="99397" r:id="rId10" name="Check Box 69">
              <controlPr defaultSize="0" autoFill="0" autoLine="0" autoPict="0" altText="はい">
                <anchor moveWithCells="1">
                  <from>
                    <xdr:col>5</xdr:col>
                    <xdr:colOff>0</xdr:colOff>
                    <xdr:row>18</xdr:row>
                    <xdr:rowOff>0</xdr:rowOff>
                  </from>
                  <to>
                    <xdr:col>6</xdr:col>
                    <xdr:colOff>0</xdr:colOff>
                    <xdr:row>20</xdr:row>
                    <xdr:rowOff>12700</xdr:rowOff>
                  </to>
                </anchor>
              </controlPr>
            </control>
          </mc:Choice>
        </mc:AlternateContent>
        <mc:AlternateContent xmlns:mc="http://schemas.openxmlformats.org/markup-compatibility/2006">
          <mc:Choice Requires="x14">
            <control shapeId="99399" r:id="rId11" name="Check Box 71">
              <controlPr defaultSize="0" autoFill="0" autoLine="0" autoPict="0" altText="はい">
                <anchor moveWithCells="1">
                  <from>
                    <xdr:col>5</xdr:col>
                    <xdr:colOff>0</xdr:colOff>
                    <xdr:row>20</xdr:row>
                    <xdr:rowOff>0</xdr:rowOff>
                  </from>
                  <to>
                    <xdr:col>6</xdr:col>
                    <xdr:colOff>0</xdr:colOff>
                    <xdr:row>22</xdr:row>
                    <xdr:rowOff>0</xdr:rowOff>
                  </to>
                </anchor>
              </controlPr>
            </control>
          </mc:Choice>
        </mc:AlternateContent>
        <mc:AlternateContent xmlns:mc="http://schemas.openxmlformats.org/markup-compatibility/2006">
          <mc:Choice Requires="x14">
            <control shapeId="99394" r:id="rId12" name="Check Box 66">
              <controlPr defaultSize="0" autoFill="0" autoLine="0" autoPict="0" altText="はい">
                <anchor moveWithCells="1">
                  <from>
                    <xdr:col>5</xdr:col>
                    <xdr:colOff>0</xdr:colOff>
                    <xdr:row>26</xdr:row>
                    <xdr:rowOff>0</xdr:rowOff>
                  </from>
                  <to>
                    <xdr:col>6</xdr:col>
                    <xdr:colOff>0</xdr:colOff>
                    <xdr:row>27</xdr:row>
                    <xdr:rowOff>12700</xdr:rowOff>
                  </to>
                </anchor>
              </controlPr>
            </control>
          </mc:Choice>
        </mc:AlternateContent>
        <mc:AlternateContent xmlns:mc="http://schemas.openxmlformats.org/markup-compatibility/2006">
          <mc:Choice Requires="x14">
            <control shapeId="99396" r:id="rId13" name="Check Box 68">
              <controlPr defaultSize="0" autoFill="0" autoLine="0" autoPict="0" altText="はい">
                <anchor moveWithCells="1">
                  <from>
                    <xdr:col>5</xdr:col>
                    <xdr:colOff>0</xdr:colOff>
                    <xdr:row>23</xdr:row>
                    <xdr:rowOff>0</xdr:rowOff>
                  </from>
                  <to>
                    <xdr:col>6</xdr:col>
                    <xdr:colOff>0</xdr:colOff>
                    <xdr:row>24</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35"/>
  <sheetViews>
    <sheetView view="pageBreakPreview" zoomScaleNormal="100" zoomScaleSheetLayoutView="100" workbookViewId="0">
      <selection activeCell="A2" sqref="A2"/>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6384" width="9" style="2"/>
  </cols>
  <sheetData>
    <row r="1" spans="1:14" ht="21" customHeight="1">
      <c r="A1" s="115"/>
      <c r="C1" s="187">
        <v>33</v>
      </c>
      <c r="D1" s="75"/>
      <c r="E1" s="75"/>
      <c r="F1" s="52"/>
      <c r="G1" s="52"/>
      <c r="M1" s="52"/>
      <c r="N1" s="52"/>
    </row>
    <row r="2" spans="1:14" ht="21" customHeight="1">
      <c r="A2" s="374" t="s">
        <v>119</v>
      </c>
      <c r="D2" s="116"/>
      <c r="E2" s="117">
        <f>SUM(E4:E30)</f>
        <v>0</v>
      </c>
      <c r="F2" s="118" t="s">
        <v>4</v>
      </c>
      <c r="G2" s="52"/>
      <c r="L2" s="72" t="s">
        <v>40</v>
      </c>
      <c r="M2" s="119"/>
      <c r="N2" s="119"/>
    </row>
    <row r="3" spans="1:14" ht="21" customHeight="1" thickBot="1">
      <c r="A3" s="34" t="s">
        <v>35</v>
      </c>
      <c r="B3" s="214" t="s">
        <v>8</v>
      </c>
      <c r="C3" s="215"/>
      <c r="D3" s="301"/>
      <c r="E3" s="34" t="s">
        <v>3</v>
      </c>
      <c r="F3" s="120" t="s">
        <v>2</v>
      </c>
      <c r="G3" s="121" t="s">
        <v>29</v>
      </c>
      <c r="H3" s="122" t="s">
        <v>151</v>
      </c>
      <c r="I3" s="123" t="s">
        <v>2</v>
      </c>
      <c r="J3" s="124" t="s">
        <v>3</v>
      </c>
      <c r="L3" s="88" t="str">
        <f>CONCATENATE(L4,L5,L6,L7,L8,L9,L10,L11,L12,L13,L14,L15,L16,L17,L18,L19,L20,L21,L22,L23,L24,L25,L26,L27,L28,L29,L30)</f>
        <v/>
      </c>
      <c r="M3" s="125" t="s">
        <v>25</v>
      </c>
      <c r="N3" s="125" t="s">
        <v>26</v>
      </c>
    </row>
    <row r="4" spans="1:14" ht="21" customHeight="1">
      <c r="A4" s="126" t="str">
        <f>"("&amp;C1&amp;")"</f>
        <v>(33)</v>
      </c>
      <c r="B4" s="222" t="s">
        <v>83</v>
      </c>
      <c r="C4" s="259"/>
      <c r="D4" s="260"/>
      <c r="E4" s="140"/>
      <c r="F4" s="128"/>
      <c r="G4" s="337" t="s">
        <v>209</v>
      </c>
      <c r="H4" s="329"/>
      <c r="I4" s="129"/>
      <c r="L4" s="88" t="str">
        <f t="shared" ref="L4:L6" si="0">IF(I4=TRUE,IF(E4="－","",IF(E4&gt;1,A4&amp;E4&amp;"p",A4)),"")</f>
        <v/>
      </c>
      <c r="M4" s="262"/>
      <c r="N4" s="262" t="s">
        <v>75</v>
      </c>
    </row>
    <row r="5" spans="1:14" ht="21" customHeight="1">
      <c r="A5" s="130" t="str">
        <f>A4</f>
        <v>(33)</v>
      </c>
      <c r="B5" s="224"/>
      <c r="C5" s="192"/>
      <c r="D5" s="261"/>
      <c r="E5" s="131" t="str">
        <f>IF(I5=TRUE,J5,"")</f>
        <v/>
      </c>
      <c r="F5" s="132"/>
      <c r="G5" s="338"/>
      <c r="H5" s="333"/>
      <c r="I5" s="129" t="b">
        <v>0</v>
      </c>
      <c r="J5" s="88">
        <f>IF(I5=TRUE,1,0)</f>
        <v>0</v>
      </c>
      <c r="L5" s="88" t="str">
        <f t="shared" si="0"/>
        <v/>
      </c>
      <c r="M5" s="262"/>
      <c r="N5" s="262"/>
    </row>
    <row r="6" spans="1:14" ht="21" customHeight="1">
      <c r="A6" s="133" t="str">
        <f>A5</f>
        <v>(33)</v>
      </c>
      <c r="B6" s="226"/>
      <c r="C6" s="267"/>
      <c r="D6" s="268"/>
      <c r="E6" s="141"/>
      <c r="F6" s="148"/>
      <c r="G6" s="338"/>
      <c r="H6" s="328"/>
      <c r="I6" s="129"/>
      <c r="L6" s="88" t="str">
        <f t="shared" si="0"/>
        <v/>
      </c>
      <c r="M6" s="262"/>
      <c r="N6" s="262"/>
    </row>
    <row r="7" spans="1:14" ht="21" customHeight="1">
      <c r="A7" s="126" t="str">
        <f>"("&amp;$C$1+1&amp;")"</f>
        <v>(34)</v>
      </c>
      <c r="B7" s="216" t="s">
        <v>84</v>
      </c>
      <c r="C7" s="269"/>
      <c r="D7" s="217"/>
      <c r="E7" s="140"/>
      <c r="F7" s="136"/>
      <c r="G7" s="337" t="s">
        <v>216</v>
      </c>
      <c r="H7" s="332"/>
      <c r="I7" s="129"/>
      <c r="L7" s="88" t="str">
        <f t="shared" ref="L7:L9" si="1">IF(I7=TRUE,IF(E7="－","",IF(E7&gt;1,A7&amp;E7&amp;"p",A7)),"")</f>
        <v/>
      </c>
      <c r="M7" s="262"/>
      <c r="N7" s="262"/>
    </row>
    <row r="8" spans="1:14" ht="21" customHeight="1">
      <c r="A8" s="130" t="str">
        <f>A7</f>
        <v>(34)</v>
      </c>
      <c r="B8" s="218"/>
      <c r="C8" s="270"/>
      <c r="D8" s="219"/>
      <c r="E8" s="131" t="str">
        <f>IF(I8=TRUE,J8,"")</f>
        <v/>
      </c>
      <c r="F8" s="137"/>
      <c r="G8" s="338"/>
      <c r="H8" s="333"/>
      <c r="I8" s="129" t="b">
        <v>0</v>
      </c>
      <c r="J8" s="88">
        <f>IF(I8=TRUE,1,0)</f>
        <v>0</v>
      </c>
      <c r="L8" s="88" t="str">
        <f t="shared" si="1"/>
        <v/>
      </c>
      <c r="M8" s="262"/>
      <c r="N8" s="262"/>
    </row>
    <row r="9" spans="1:14" ht="21" customHeight="1">
      <c r="A9" s="133" t="str">
        <f>A8</f>
        <v>(34)</v>
      </c>
      <c r="B9" s="271"/>
      <c r="C9" s="272"/>
      <c r="D9" s="273"/>
      <c r="E9" s="141"/>
      <c r="F9" s="139"/>
      <c r="G9" s="338"/>
      <c r="H9" s="328"/>
      <c r="I9" s="129"/>
      <c r="L9" s="88" t="str">
        <f t="shared" si="1"/>
        <v/>
      </c>
      <c r="M9" s="262"/>
      <c r="N9" s="262"/>
    </row>
    <row r="10" spans="1:14" ht="21" customHeight="1">
      <c r="A10" s="126" t="str">
        <f>"("&amp;$C$1+2&amp;")"</f>
        <v>(35)</v>
      </c>
      <c r="B10" s="216" t="s">
        <v>193</v>
      </c>
      <c r="C10" s="269"/>
      <c r="D10" s="217"/>
      <c r="E10" s="127"/>
      <c r="F10" s="136"/>
      <c r="G10" s="337" t="s">
        <v>209</v>
      </c>
      <c r="H10" s="332"/>
      <c r="I10" s="129"/>
      <c r="L10" s="88" t="str">
        <f t="shared" ref="L10:L11" si="2">IF(I10=TRUE,IF(E10="－","",IF(E10&gt;1,A10&amp;E10&amp;"p",A10)),"")</f>
        <v/>
      </c>
      <c r="M10" s="262" t="s">
        <v>59</v>
      </c>
      <c r="N10" s="262" t="s">
        <v>167</v>
      </c>
    </row>
    <row r="11" spans="1:14" ht="21" customHeight="1">
      <c r="A11" s="130" t="str">
        <f>A10</f>
        <v>(35)</v>
      </c>
      <c r="B11" s="218"/>
      <c r="C11" s="270"/>
      <c r="D11" s="219"/>
      <c r="E11" s="131" t="str">
        <f>IF(I11=TRUE,J11,"")</f>
        <v/>
      </c>
      <c r="F11" s="137"/>
      <c r="G11" s="338"/>
      <c r="H11" s="333"/>
      <c r="I11" s="129" t="b">
        <v>0</v>
      </c>
      <c r="J11" s="88">
        <f>IF(I11=TRUE,3,0)</f>
        <v>0</v>
      </c>
      <c r="L11" s="88" t="str">
        <f t="shared" si="2"/>
        <v/>
      </c>
      <c r="M11" s="262"/>
      <c r="N11" s="262"/>
    </row>
    <row r="12" spans="1:14" ht="21" customHeight="1">
      <c r="A12" s="133" t="str">
        <f>A11</f>
        <v>(35)</v>
      </c>
      <c r="B12" s="271"/>
      <c r="C12" s="272"/>
      <c r="D12" s="273"/>
      <c r="E12" s="134" t="str">
        <f>IF(I12=TRUE,J12,"")</f>
        <v/>
      </c>
      <c r="F12" s="139"/>
      <c r="G12" s="338"/>
      <c r="H12" s="328"/>
      <c r="I12" s="129"/>
      <c r="L12" s="88" t="str">
        <f>IF(I12=TRUE,IF(E12="－","",IF(E12&gt;1,A12&amp;E12&amp;"p",A12)),"")</f>
        <v/>
      </c>
      <c r="M12" s="262"/>
      <c r="N12" s="262"/>
    </row>
    <row r="13" spans="1:14" ht="21" customHeight="1">
      <c r="A13" s="126" t="str">
        <f>"("&amp;$C$1+3&amp;")"</f>
        <v>(36)</v>
      </c>
      <c r="B13" s="216" t="s">
        <v>183</v>
      </c>
      <c r="C13" s="269"/>
      <c r="D13" s="217"/>
      <c r="E13" s="127"/>
      <c r="F13" s="136"/>
      <c r="G13" s="337" t="s">
        <v>209</v>
      </c>
      <c r="H13" s="256"/>
      <c r="I13" s="129"/>
      <c r="L13" s="88" t="str">
        <f t="shared" ref="L13:L16" si="3">IF(I13=TRUE,IF(E13="－","",IF(E13&gt;1,A13&amp;E13&amp;"p",A13)),"")</f>
        <v/>
      </c>
      <c r="M13" s="277" t="s">
        <v>165</v>
      </c>
      <c r="N13" s="277" t="s">
        <v>166</v>
      </c>
    </row>
    <row r="14" spans="1:14" ht="21" customHeight="1">
      <c r="A14" s="130" t="str">
        <f>A13</f>
        <v>(36)</v>
      </c>
      <c r="B14" s="218"/>
      <c r="C14" s="270"/>
      <c r="D14" s="219"/>
      <c r="E14" s="131" t="str">
        <f>IF(I14=TRUE,J14,"")</f>
        <v/>
      </c>
      <c r="F14" s="137"/>
      <c r="G14" s="338"/>
      <c r="H14" s="257"/>
      <c r="I14" s="129" t="b">
        <v>0</v>
      </c>
      <c r="J14" s="88">
        <f>IF(I14=TRUE,3,0)</f>
        <v>0</v>
      </c>
      <c r="L14" s="88" t="str">
        <f t="shared" si="3"/>
        <v/>
      </c>
      <c r="M14" s="278"/>
      <c r="N14" s="278"/>
    </row>
    <row r="15" spans="1:14" ht="21" customHeight="1">
      <c r="A15" s="133" t="str">
        <f>A14</f>
        <v>(36)</v>
      </c>
      <c r="B15" s="271"/>
      <c r="C15" s="272"/>
      <c r="D15" s="273"/>
      <c r="E15" s="134" t="str">
        <f>IF(I15=TRUE,J15,"")</f>
        <v/>
      </c>
      <c r="F15" s="139"/>
      <c r="G15" s="338"/>
      <c r="H15" s="283"/>
      <c r="I15" s="129"/>
      <c r="L15" s="88" t="str">
        <f t="shared" si="3"/>
        <v/>
      </c>
      <c r="M15" s="319"/>
      <c r="N15" s="319"/>
    </row>
    <row r="16" spans="1:14" ht="21" customHeight="1">
      <c r="A16" s="126" t="str">
        <f>"("&amp;$C$1+4&amp;")"</f>
        <v>(37)</v>
      </c>
      <c r="B16" s="216" t="s">
        <v>104</v>
      </c>
      <c r="C16" s="269"/>
      <c r="D16" s="217"/>
      <c r="E16" s="127"/>
      <c r="F16" s="136"/>
      <c r="G16" s="337" t="s">
        <v>209</v>
      </c>
      <c r="H16" s="332"/>
      <c r="I16" s="129"/>
      <c r="L16" s="88" t="str">
        <f t="shared" si="3"/>
        <v/>
      </c>
      <c r="M16" s="262"/>
      <c r="N16" s="262"/>
    </row>
    <row r="17" spans="1:17" ht="21" customHeight="1">
      <c r="A17" s="130" t="str">
        <f>A16</f>
        <v>(37)</v>
      </c>
      <c r="B17" s="218"/>
      <c r="C17" s="270"/>
      <c r="D17" s="219"/>
      <c r="E17" s="131" t="str">
        <f>IF(I17=TRUE,J17,"")</f>
        <v/>
      </c>
      <c r="F17" s="137"/>
      <c r="G17" s="338"/>
      <c r="H17" s="333"/>
      <c r="I17" s="129" t="b">
        <v>0</v>
      </c>
      <c r="J17" s="88">
        <f>IF(I17=TRUE,3,0)</f>
        <v>0</v>
      </c>
      <c r="L17" s="88" t="str">
        <f>IF(I17=TRUE,IF(E17="－","",IF(E17&gt;1,A17&amp;E17&amp;"p",A17)),"")</f>
        <v/>
      </c>
      <c r="M17" s="262"/>
      <c r="N17" s="262"/>
    </row>
    <row r="18" spans="1:17" ht="21" customHeight="1">
      <c r="A18" s="133" t="str">
        <f>A17</f>
        <v>(37)</v>
      </c>
      <c r="B18" s="271"/>
      <c r="C18" s="272"/>
      <c r="D18" s="273"/>
      <c r="E18" s="134" t="str">
        <f>IF(I18=TRUE,J18,"")</f>
        <v/>
      </c>
      <c r="F18" s="137"/>
      <c r="G18" s="338"/>
      <c r="H18" s="328"/>
      <c r="I18" s="129"/>
      <c r="L18" s="88" t="str">
        <f>IF(I18=TRUE,IF(E18="－","",IF(E18&gt;1,A18&amp;E18&amp;"p",A18)),"")</f>
        <v/>
      </c>
      <c r="M18" s="262"/>
      <c r="N18" s="262"/>
    </row>
    <row r="19" spans="1:17" ht="21" customHeight="1">
      <c r="A19" s="126" t="str">
        <f>"("&amp;$C$1+5&amp;")"</f>
        <v>(38)</v>
      </c>
      <c r="B19" s="216" t="s">
        <v>118</v>
      </c>
      <c r="C19" s="269"/>
      <c r="D19" s="217"/>
      <c r="E19" s="140"/>
      <c r="F19" s="136"/>
      <c r="G19" s="337" t="s">
        <v>209</v>
      </c>
      <c r="H19" s="332"/>
      <c r="I19" s="129"/>
      <c r="L19" s="88" t="str">
        <f t="shared" ref="L19:L21" si="4">IF(I19=TRUE,IF(E19="－","",IF(E19&gt;1,A19&amp;E19&amp;"p",A19)),"")</f>
        <v/>
      </c>
      <c r="M19" s="262"/>
      <c r="N19" s="262" t="s">
        <v>168</v>
      </c>
    </row>
    <row r="20" spans="1:17" ht="21" customHeight="1">
      <c r="A20" s="130" t="str">
        <f>A19</f>
        <v>(38)</v>
      </c>
      <c r="B20" s="218"/>
      <c r="C20" s="270"/>
      <c r="D20" s="219"/>
      <c r="E20" s="131" t="str">
        <f>IF(I20=TRUE,J20,"")</f>
        <v/>
      </c>
      <c r="F20" s="137"/>
      <c r="G20" s="338"/>
      <c r="H20" s="333"/>
      <c r="I20" s="129" t="b">
        <v>0</v>
      </c>
      <c r="J20" s="88">
        <f>IF(I20=TRUE,3,0)</f>
        <v>0</v>
      </c>
      <c r="L20" s="88" t="str">
        <f t="shared" si="4"/>
        <v/>
      </c>
      <c r="M20" s="262"/>
      <c r="N20" s="262"/>
    </row>
    <row r="21" spans="1:17" ht="21" customHeight="1">
      <c r="A21" s="133" t="str">
        <f>A20</f>
        <v>(38)</v>
      </c>
      <c r="B21" s="271"/>
      <c r="C21" s="272"/>
      <c r="D21" s="273"/>
      <c r="E21" s="141"/>
      <c r="F21" s="139"/>
      <c r="G21" s="338"/>
      <c r="H21" s="328"/>
      <c r="I21" s="129"/>
      <c r="L21" s="88" t="str">
        <f t="shared" si="4"/>
        <v/>
      </c>
      <c r="M21" s="262"/>
      <c r="N21" s="262"/>
    </row>
    <row r="22" spans="1:17" ht="21" customHeight="1">
      <c r="A22" s="126" t="str">
        <f>"("&amp;$C$1+6&amp;")"</f>
        <v>(39)</v>
      </c>
      <c r="B22" s="224" t="s">
        <v>155</v>
      </c>
      <c r="C22" s="192"/>
      <c r="D22" s="225"/>
      <c r="E22" s="140"/>
      <c r="F22" s="136"/>
      <c r="G22" s="255" t="s">
        <v>32</v>
      </c>
      <c r="H22" s="332"/>
      <c r="I22" s="129"/>
      <c r="L22" s="88" t="str">
        <f t="shared" ref="L22:L23" si="5">IF(I22=TRUE,IF(E22="－","",IF(E22&gt;1,A22&amp;E22&amp;"p",A22)),"")</f>
        <v/>
      </c>
      <c r="M22" s="262"/>
      <c r="N22" s="262" t="s">
        <v>168</v>
      </c>
    </row>
    <row r="23" spans="1:17" ht="21" customHeight="1">
      <c r="A23" s="130" t="str">
        <f>A22</f>
        <v>(39)</v>
      </c>
      <c r="B23" s="305" t="str">
        <f>IF(I23=TRUE,"取り組み内容について簡潔にご記載ください。(80字程度)","")</f>
        <v/>
      </c>
      <c r="C23" s="306"/>
      <c r="D23" s="307"/>
      <c r="E23" s="131" t="str">
        <f>IF(I23=TRUE,J23,"")</f>
        <v/>
      </c>
      <c r="F23" s="137"/>
      <c r="G23" s="255"/>
      <c r="H23" s="333"/>
      <c r="I23" s="129" t="b">
        <v>0</v>
      </c>
      <c r="J23" s="88">
        <f>IF(I23=TRUE,1,0)</f>
        <v>0</v>
      </c>
      <c r="L23" s="88" t="str">
        <f t="shared" si="5"/>
        <v/>
      </c>
      <c r="M23" s="262"/>
      <c r="N23" s="262"/>
    </row>
    <row r="24" spans="1:17" ht="21" customHeight="1">
      <c r="A24" s="133" t="str">
        <f>A23</f>
        <v>(39)</v>
      </c>
      <c r="B24" s="308"/>
      <c r="C24" s="309"/>
      <c r="D24" s="310"/>
      <c r="E24" s="141"/>
      <c r="F24" s="137"/>
      <c r="G24" s="255"/>
      <c r="H24" s="328"/>
      <c r="I24" s="129"/>
      <c r="L24" s="88" t="str">
        <f t="shared" ref="L24:L30" si="6">IF(I24=TRUE,IF(E24="－","",IF(E24&gt;1,A24&amp;E24&amp;"p",A24)),"")</f>
        <v/>
      </c>
      <c r="M24" s="262"/>
      <c r="N24" s="262"/>
    </row>
    <row r="25" spans="1:17" ht="21" customHeight="1">
      <c r="A25" s="126" t="str">
        <f>"("&amp;$C$1+7&amp;")"</f>
        <v>(40)</v>
      </c>
      <c r="B25" s="224" t="s">
        <v>155</v>
      </c>
      <c r="C25" s="192"/>
      <c r="D25" s="225"/>
      <c r="E25" s="140"/>
      <c r="F25" s="136"/>
      <c r="G25" s="255" t="s">
        <v>32</v>
      </c>
      <c r="H25" s="332"/>
      <c r="I25" s="129"/>
      <c r="L25" s="88" t="str">
        <f t="shared" si="6"/>
        <v/>
      </c>
      <c r="M25" s="262"/>
      <c r="N25" s="262" t="s">
        <v>169</v>
      </c>
    </row>
    <row r="26" spans="1:17" ht="21" customHeight="1">
      <c r="A26" s="130" t="str">
        <f>A25</f>
        <v>(40)</v>
      </c>
      <c r="B26" s="305" t="str">
        <f>IF(I26=TRUE,"取り組み内容について簡潔にご記載ください。(80字程度)","")</f>
        <v/>
      </c>
      <c r="C26" s="306"/>
      <c r="D26" s="307"/>
      <c r="E26" s="131" t="str">
        <f>IF(I26=TRUE,J26,"")</f>
        <v/>
      </c>
      <c r="F26" s="137"/>
      <c r="G26" s="255"/>
      <c r="H26" s="333"/>
      <c r="I26" s="129" t="b">
        <v>0</v>
      </c>
      <c r="J26" s="88">
        <f>IF(I26=TRUE,1,0)</f>
        <v>0</v>
      </c>
      <c r="L26" s="88" t="str">
        <f t="shared" si="6"/>
        <v/>
      </c>
      <c r="M26" s="262"/>
      <c r="N26" s="262"/>
    </row>
    <row r="27" spans="1:17" ht="21" customHeight="1">
      <c r="A27" s="133" t="str">
        <f>A26</f>
        <v>(40)</v>
      </c>
      <c r="B27" s="308"/>
      <c r="C27" s="309"/>
      <c r="D27" s="310"/>
      <c r="E27" s="141"/>
      <c r="F27" s="139"/>
      <c r="G27" s="255"/>
      <c r="H27" s="328"/>
      <c r="I27" s="129"/>
      <c r="L27" s="88" t="str">
        <f t="shared" si="6"/>
        <v/>
      </c>
      <c r="M27" s="262"/>
      <c r="N27" s="262"/>
    </row>
    <row r="28" spans="1:17" ht="21" customHeight="1">
      <c r="A28" s="126" t="str">
        <f>"("&amp;$C$1+8&amp;")"</f>
        <v>(41)</v>
      </c>
      <c r="B28" s="224" t="s">
        <v>155</v>
      </c>
      <c r="C28" s="192"/>
      <c r="D28" s="225"/>
      <c r="E28" s="140"/>
      <c r="F28" s="136"/>
      <c r="G28" s="255" t="s">
        <v>32</v>
      </c>
      <c r="H28" s="332"/>
      <c r="I28" s="129"/>
      <c r="L28" s="88" t="str">
        <f t="shared" si="6"/>
        <v/>
      </c>
      <c r="M28" s="262"/>
      <c r="N28" s="262"/>
    </row>
    <row r="29" spans="1:17" ht="21" customHeight="1">
      <c r="A29" s="130" t="str">
        <f>A28</f>
        <v>(41)</v>
      </c>
      <c r="B29" s="305" t="str">
        <f>IF(I29=TRUE,"取り組み内容について簡潔にご記載ください。(80字程度)","")</f>
        <v/>
      </c>
      <c r="C29" s="306"/>
      <c r="D29" s="307"/>
      <c r="E29" s="131" t="str">
        <f>IF(I29=TRUE,J29,"")</f>
        <v/>
      </c>
      <c r="F29" s="137"/>
      <c r="G29" s="255"/>
      <c r="H29" s="333"/>
      <c r="I29" s="129" t="b">
        <v>0</v>
      </c>
      <c r="J29" s="88">
        <f>IF(I29=TRUE,1,0)</f>
        <v>0</v>
      </c>
      <c r="L29" s="88" t="str">
        <f t="shared" si="6"/>
        <v/>
      </c>
      <c r="M29" s="262"/>
      <c r="N29" s="262"/>
    </row>
    <row r="30" spans="1:17" ht="21" customHeight="1" thickBot="1">
      <c r="A30" s="142" t="str">
        <f>A29</f>
        <v>(41)</v>
      </c>
      <c r="B30" s="308"/>
      <c r="C30" s="309"/>
      <c r="D30" s="310"/>
      <c r="E30" s="141"/>
      <c r="F30" s="143"/>
      <c r="G30" s="255"/>
      <c r="H30" s="336"/>
      <c r="I30" s="129"/>
      <c r="L30" s="88" t="str">
        <f t="shared" si="6"/>
        <v/>
      </c>
      <c r="M30" s="262"/>
      <c r="N30" s="262"/>
    </row>
    <row r="31" spans="1:17" ht="13" customHeight="1">
      <c r="A31" s="246" t="s">
        <v>72</v>
      </c>
      <c r="B31" s="246"/>
      <c r="C31" s="246"/>
      <c r="D31" s="246"/>
      <c r="E31" s="246"/>
      <c r="F31" s="246"/>
      <c r="G31" s="246"/>
      <c r="H31" s="246"/>
      <c r="I31" s="144"/>
      <c r="L31" s="144"/>
      <c r="M31" s="6"/>
      <c r="N31" s="6"/>
      <c r="Q31" s="6"/>
    </row>
    <row r="32" spans="1:17" ht="12.5" customHeight="1">
      <c r="A32" s="318" t="s">
        <v>43</v>
      </c>
      <c r="B32" s="318"/>
      <c r="C32" s="318"/>
      <c r="D32" s="318"/>
      <c r="E32" s="318"/>
      <c r="F32" s="318"/>
      <c r="G32" s="318"/>
      <c r="H32" s="318"/>
      <c r="M32" s="6"/>
      <c r="N32" s="6"/>
      <c r="O32" s="112"/>
      <c r="P32" s="6"/>
      <c r="Q32" s="6"/>
    </row>
    <row r="33" spans="1:19" ht="26" customHeight="1">
      <c r="A33" s="317" t="s">
        <v>44</v>
      </c>
      <c r="B33" s="317"/>
      <c r="C33" s="317"/>
      <c r="D33" s="317"/>
      <c r="E33" s="317"/>
      <c r="F33" s="317"/>
      <c r="G33" s="317"/>
      <c r="H33" s="317"/>
      <c r="M33" s="6"/>
      <c r="N33" s="6"/>
      <c r="O33" s="112"/>
      <c r="P33" s="6"/>
      <c r="Q33" s="6"/>
    </row>
    <row r="34" spans="1:19">
      <c r="A34" s="303" t="s">
        <v>45</v>
      </c>
      <c r="B34" s="303"/>
      <c r="C34" s="303"/>
      <c r="D34" s="303"/>
      <c r="E34" s="303"/>
      <c r="F34" s="303"/>
      <c r="G34" s="303"/>
      <c r="H34" s="303"/>
      <c r="M34" s="6"/>
      <c r="N34" s="6"/>
      <c r="O34" s="112"/>
      <c r="P34" s="6"/>
      <c r="Q34" s="6"/>
    </row>
    <row r="35" spans="1:19" s="8" customFormat="1" ht="13">
      <c r="A35" s="61"/>
      <c r="B35" s="61"/>
      <c r="C35" s="61"/>
      <c r="D35" s="61"/>
      <c r="E35" s="61"/>
      <c r="F35" s="61"/>
      <c r="G35" s="61"/>
      <c r="H35" s="189" t="s">
        <v>9</v>
      </c>
      <c r="I35" s="88"/>
      <c r="J35" s="88"/>
      <c r="K35" s="88"/>
      <c r="L35" s="88"/>
      <c r="M35" s="61"/>
      <c r="N35" s="61"/>
      <c r="O35" s="7"/>
      <c r="P35" s="7"/>
      <c r="Q35" s="7"/>
      <c r="R35" s="7"/>
      <c r="S35" s="7"/>
    </row>
  </sheetData>
  <sheetProtection algorithmName="SHA-512" hashValue="MVMZKJFSd0qnIsxeo7CN3yIN2Rwl81cPTrZjTUJffNtUUaQXTvgnB8jDw2QxhqkqwNxjgWPiuID3WT376E5yYA==" saltValue="Oa43u8fJ0YGeOkwSmLZssg==" spinCount="100000" sheet="1" objects="1" scenarios="1" selectLockedCells="1"/>
  <mergeCells count="53">
    <mergeCell ref="N25:N27"/>
    <mergeCell ref="N28:N30"/>
    <mergeCell ref="M7:M9"/>
    <mergeCell ref="N7:N9"/>
    <mergeCell ref="M16:M18"/>
    <mergeCell ref="M19:M21"/>
    <mergeCell ref="M22:M24"/>
    <mergeCell ref="M25:M27"/>
    <mergeCell ref="N10:N12"/>
    <mergeCell ref="N16:N18"/>
    <mergeCell ref="N19:N21"/>
    <mergeCell ref="N22:N24"/>
    <mergeCell ref="M28:M30"/>
    <mergeCell ref="M4:M6"/>
    <mergeCell ref="N4:N6"/>
    <mergeCell ref="M10:M12"/>
    <mergeCell ref="M13:M15"/>
    <mergeCell ref="N13:N15"/>
    <mergeCell ref="H4:H6"/>
    <mergeCell ref="H16:H18"/>
    <mergeCell ref="H19:H21"/>
    <mergeCell ref="H7:H9"/>
    <mergeCell ref="H13:H15"/>
    <mergeCell ref="H10:H12"/>
    <mergeCell ref="A34:H34"/>
    <mergeCell ref="B22:D22"/>
    <mergeCell ref="B25:D25"/>
    <mergeCell ref="B28:D28"/>
    <mergeCell ref="B23:D24"/>
    <mergeCell ref="B26:D27"/>
    <mergeCell ref="A32:H32"/>
    <mergeCell ref="A33:H33"/>
    <mergeCell ref="B29:D30"/>
    <mergeCell ref="G22:G24"/>
    <mergeCell ref="H25:H27"/>
    <mergeCell ref="H28:H30"/>
    <mergeCell ref="A31:H31"/>
    <mergeCell ref="G25:G27"/>
    <mergeCell ref="G28:G30"/>
    <mergeCell ref="H22:H24"/>
    <mergeCell ref="B13:D15"/>
    <mergeCell ref="B3:D3"/>
    <mergeCell ref="B19:D21"/>
    <mergeCell ref="G4:G6"/>
    <mergeCell ref="G10:G12"/>
    <mergeCell ref="G16:G18"/>
    <mergeCell ref="B4:D6"/>
    <mergeCell ref="B16:D18"/>
    <mergeCell ref="B10:D12"/>
    <mergeCell ref="G13:G15"/>
    <mergeCell ref="G19:G21"/>
    <mergeCell ref="G7:G9"/>
    <mergeCell ref="B7:D9"/>
  </mergeCells>
  <phoneticPr fontId="1"/>
  <conditionalFormatting sqref="B23:D24">
    <cfRule type="containsText" dxfId="15" priority="1" operator="containsText" text="80字">
      <formula>NOT(ISERROR(SEARCH("80字",B23)))</formula>
    </cfRule>
  </conditionalFormatting>
  <conditionalFormatting sqref="B26:D27">
    <cfRule type="containsText" dxfId="14" priority="5" operator="containsText" text="80字">
      <formula>NOT(ISERROR(SEARCH("80字",B26)))</formula>
    </cfRule>
  </conditionalFormatting>
  <conditionalFormatting sqref="B29:D30">
    <cfRule type="containsText" dxfId="13" priority="6" operator="containsText" text="80字">
      <formula>NOT(ISERROR(SEARCH("80字",B29)))</formula>
    </cfRule>
  </conditionalFormatting>
  <hyperlinks>
    <hyperlink ref="H35" location="'4.備品'!A1" display="↑上へ" xr:uid="{00000000-0004-0000-0400-000000000000}"/>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0367" r:id="rId4" name="Check Box 15">
              <controlPr defaultSize="0" autoFill="0" autoLine="0" autoPict="0" altText="はい">
                <anchor moveWithCells="1">
                  <from>
                    <xdr:col>4</xdr:col>
                    <xdr:colOff>869950</xdr:colOff>
                    <xdr:row>25</xdr:row>
                    <xdr:rowOff>0</xdr:rowOff>
                  </from>
                  <to>
                    <xdr:col>6</xdr:col>
                    <xdr:colOff>0</xdr:colOff>
                    <xdr:row>26</xdr:row>
                    <xdr:rowOff>0</xdr:rowOff>
                  </to>
                </anchor>
              </controlPr>
            </control>
          </mc:Choice>
        </mc:AlternateContent>
        <mc:AlternateContent xmlns:mc="http://schemas.openxmlformats.org/markup-compatibility/2006">
          <mc:Choice Requires="x14">
            <control shapeId="100368" r:id="rId5" name="Check Box 16">
              <controlPr defaultSize="0" autoFill="0" autoLine="0" autoPict="0" altText="はい">
                <anchor moveWithCells="1">
                  <from>
                    <xdr:col>4</xdr:col>
                    <xdr:colOff>869950</xdr:colOff>
                    <xdr:row>28</xdr:row>
                    <xdr:rowOff>0</xdr:rowOff>
                  </from>
                  <to>
                    <xdr:col>6</xdr:col>
                    <xdr:colOff>0</xdr:colOff>
                    <xdr:row>29</xdr:row>
                    <xdr:rowOff>0</xdr:rowOff>
                  </to>
                </anchor>
              </controlPr>
            </control>
          </mc:Choice>
        </mc:AlternateContent>
        <mc:AlternateContent xmlns:mc="http://schemas.openxmlformats.org/markup-compatibility/2006">
          <mc:Choice Requires="x14">
            <control shapeId="100394" r:id="rId6" name="Check Box 42">
              <controlPr defaultSize="0" autoFill="0" autoLine="0" autoPict="0" altText="はい">
                <anchor moveWithCells="1">
                  <from>
                    <xdr:col>5</xdr:col>
                    <xdr:colOff>0</xdr:colOff>
                    <xdr:row>4</xdr:row>
                    <xdr:rowOff>0</xdr:rowOff>
                  </from>
                  <to>
                    <xdr:col>6</xdr:col>
                    <xdr:colOff>12700</xdr:colOff>
                    <xdr:row>5</xdr:row>
                    <xdr:rowOff>0</xdr:rowOff>
                  </to>
                </anchor>
              </controlPr>
            </control>
          </mc:Choice>
        </mc:AlternateContent>
        <mc:AlternateContent xmlns:mc="http://schemas.openxmlformats.org/markup-compatibility/2006">
          <mc:Choice Requires="x14">
            <control shapeId="100366" r:id="rId7" name="Check Box 14">
              <controlPr defaultSize="0" autoFill="0" autoLine="0" autoPict="0" altText="はい">
                <anchor moveWithCells="1">
                  <from>
                    <xdr:col>4</xdr:col>
                    <xdr:colOff>869950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100396" r:id="rId8" name="Check Box 44">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mc:AlternateContent xmlns:mc="http://schemas.openxmlformats.org/markup-compatibility/2006">
          <mc:Choice Requires="x14">
            <control shapeId="100362" r:id="rId9" name="Check Box 10">
              <controlPr defaultSize="0" autoFill="0" autoLine="0" autoPict="0" altText="はい">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0397" r:id="rId10" name="Check Box 45">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100398" r:id="rId11" name="Check Box 46">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100400" r:id="rId12" name="Check Box 48">
              <controlPr defaultSize="0" autoFill="0" autoLine="0" autoPict="0">
                <anchor moveWithCells="1">
                  <from>
                    <xdr:col>5</xdr:col>
                    <xdr:colOff>0</xdr:colOff>
                    <xdr:row>10</xdr:row>
                    <xdr:rowOff>0</xdr:rowOff>
                  </from>
                  <to>
                    <xdr:col>6</xdr:col>
                    <xdr:colOff>69850</xdr:colOff>
                    <xdr:row>10</xdr:row>
                    <xdr:rowOff>241300</xdr:rowOff>
                  </to>
                </anchor>
              </controlPr>
            </control>
          </mc:Choice>
        </mc:AlternateContent>
        <mc:AlternateContent xmlns:mc="http://schemas.openxmlformats.org/markup-compatibility/2006">
          <mc:Choice Requires="x14">
            <control shapeId="100393" r:id="rId13" name="Check Box 41">
              <controlPr defaultSize="0" autoFill="0" autoLine="0" autoPict="0">
                <anchor moveWithCells="1">
                  <from>
                    <xdr:col>5</xdr:col>
                    <xdr:colOff>0</xdr:colOff>
                    <xdr:row>16</xdr:row>
                    <xdr:rowOff>0</xdr:rowOff>
                  </from>
                  <to>
                    <xdr:col>6</xdr:col>
                    <xdr:colOff>69850</xdr:colOff>
                    <xdr:row>16</xdr:row>
                    <xdr:rowOff>241300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S36"/>
  <sheetViews>
    <sheetView view="pageBreakPreview" zoomScaleNormal="100" zoomScaleSheetLayoutView="100" workbookViewId="0">
      <selection activeCell="A2" sqref="A2"/>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6" width="9" style="74"/>
    <col min="17" max="16384" width="9" style="2"/>
  </cols>
  <sheetData>
    <row r="1" spans="1:14" ht="21" customHeight="1">
      <c r="A1" s="115"/>
      <c r="C1" s="187">
        <v>42</v>
      </c>
      <c r="D1" s="75"/>
      <c r="E1" s="75"/>
      <c r="F1" s="52"/>
      <c r="G1" s="52"/>
      <c r="M1" s="52"/>
      <c r="N1" s="52"/>
    </row>
    <row r="2" spans="1:14" ht="21" customHeight="1">
      <c r="A2" s="374" t="s">
        <v>120</v>
      </c>
      <c r="D2" s="116"/>
      <c r="E2" s="117">
        <f>SUM(E4:E30)</f>
        <v>0</v>
      </c>
      <c r="F2" s="118" t="s">
        <v>4</v>
      </c>
      <c r="G2" s="52"/>
      <c r="L2" s="72" t="s">
        <v>40</v>
      </c>
      <c r="M2" s="119"/>
      <c r="N2" s="119"/>
    </row>
    <row r="3" spans="1:14" ht="21" customHeight="1" thickBot="1">
      <c r="A3" s="34" t="s">
        <v>35</v>
      </c>
      <c r="B3" s="214" t="s">
        <v>8</v>
      </c>
      <c r="C3" s="215"/>
      <c r="D3" s="301"/>
      <c r="E3" s="34" t="s">
        <v>6</v>
      </c>
      <c r="F3" s="120" t="s">
        <v>150</v>
      </c>
      <c r="G3" s="121" t="s">
        <v>29</v>
      </c>
      <c r="H3" s="122" t="s">
        <v>151</v>
      </c>
      <c r="I3" s="123" t="s">
        <v>2</v>
      </c>
      <c r="J3" s="124" t="s">
        <v>3</v>
      </c>
      <c r="L3" s="88" t="str">
        <f>CONCATENATE(L4, L5,L6,L7,L8,L9,L10,L11,L12,L13,L14,L15,L16,L17,L18,L19,L20,L21,L22,L23,L24,L25,L26,L27,L28,L29,L30)</f>
        <v/>
      </c>
      <c r="M3" s="125" t="s">
        <v>25</v>
      </c>
      <c r="N3" s="125" t="s">
        <v>26</v>
      </c>
    </row>
    <row r="4" spans="1:14" ht="21" customHeight="1">
      <c r="A4" s="126" t="str">
        <f>"("&amp;C1&amp;")"</f>
        <v>(42)</v>
      </c>
      <c r="B4" s="222" t="s">
        <v>123</v>
      </c>
      <c r="C4" s="259"/>
      <c r="D4" s="260"/>
      <c r="E4" s="140"/>
      <c r="F4" s="146"/>
      <c r="G4" s="337" t="s">
        <v>210</v>
      </c>
      <c r="H4" s="329"/>
      <c r="I4" s="129"/>
      <c r="L4" s="88" t="str">
        <f>IF(I4=TRUE,IF(E4="－","",IF(E4&gt;1,A4&amp;E4&amp;"p",A4)),"")</f>
        <v/>
      </c>
      <c r="M4" s="262" t="s">
        <v>60</v>
      </c>
      <c r="N4" s="262" t="s">
        <v>76</v>
      </c>
    </row>
    <row r="5" spans="1:14" ht="21" customHeight="1">
      <c r="A5" s="130" t="str">
        <f>A4</f>
        <v>(42)</v>
      </c>
      <c r="B5" s="224"/>
      <c r="C5" s="192"/>
      <c r="D5" s="261"/>
      <c r="E5" s="131" t="str">
        <f>IF(I5=TRUE,J5,"")</f>
        <v/>
      </c>
      <c r="F5" s="137"/>
      <c r="G5" s="348"/>
      <c r="H5" s="349"/>
      <c r="I5" s="129" t="b">
        <v>0</v>
      </c>
      <c r="J5" s="88">
        <f>IF(I5=TRUE,1,0)</f>
        <v>0</v>
      </c>
      <c r="L5" s="88" t="str">
        <f>IF(I5=TRUE,IF(E5="－","",IF(E5&gt;1,A5&amp;E5&amp;"p",A5)),"")</f>
        <v/>
      </c>
      <c r="M5" s="262"/>
      <c r="N5" s="262"/>
    </row>
    <row r="6" spans="1:14" ht="21" customHeight="1">
      <c r="A6" s="133" t="str">
        <f>A5</f>
        <v>(42)</v>
      </c>
      <c r="B6" s="226"/>
      <c r="C6" s="267"/>
      <c r="D6" s="268"/>
      <c r="E6" s="141"/>
      <c r="F6" s="139"/>
      <c r="G6" s="348"/>
      <c r="H6" s="350"/>
      <c r="I6" s="129"/>
      <c r="L6" s="88" t="str">
        <f>IF(I6=TRUE,IF(E6="－","",IF(E6&gt;1,A6&amp;E6&amp;"p",A6)),"")</f>
        <v/>
      </c>
      <c r="M6" s="262"/>
      <c r="N6" s="262"/>
    </row>
    <row r="7" spans="1:14" ht="21" customHeight="1">
      <c r="A7" s="126" t="str">
        <f>"("&amp;$C$1+1&amp;")"</f>
        <v>(43)</v>
      </c>
      <c r="B7" s="216" t="s">
        <v>81</v>
      </c>
      <c r="C7" s="269"/>
      <c r="D7" s="217"/>
      <c r="E7" s="140"/>
      <c r="F7" s="136"/>
      <c r="G7" s="337" t="s">
        <v>211</v>
      </c>
      <c r="H7" s="332"/>
      <c r="I7" s="129"/>
      <c r="L7" s="88" t="str">
        <f>IF(I7=TRUE,IF(E7="－","",IF(E7&gt;1,A7&amp;E7&amp;"p",A7)),"")</f>
        <v/>
      </c>
      <c r="M7" s="262" t="s">
        <v>159</v>
      </c>
      <c r="N7" s="262" t="s">
        <v>160</v>
      </c>
    </row>
    <row r="8" spans="1:14" ht="21" customHeight="1">
      <c r="A8" s="130" t="str">
        <f>A7</f>
        <v>(43)</v>
      </c>
      <c r="B8" s="218"/>
      <c r="C8" s="270"/>
      <c r="D8" s="219"/>
      <c r="E8" s="131" t="str">
        <f>IF(I8=TRUE,J8,"")</f>
        <v/>
      </c>
      <c r="F8" s="137"/>
      <c r="G8" s="348"/>
      <c r="H8" s="335"/>
      <c r="I8" s="129" t="b">
        <v>0</v>
      </c>
      <c r="J8" s="88">
        <f>IF(I8=TRUE,1,0)</f>
        <v>0</v>
      </c>
      <c r="L8" s="88" t="str">
        <f>IF(I8=TRUE,IF(E8="－","",IF(E8&gt;1,A8&amp;E8&amp;"p",A8)),"")</f>
        <v/>
      </c>
      <c r="M8" s="262"/>
      <c r="N8" s="262"/>
    </row>
    <row r="9" spans="1:14" ht="21" customHeight="1">
      <c r="A9" s="133" t="str">
        <f>A8</f>
        <v>(43)</v>
      </c>
      <c r="B9" s="271"/>
      <c r="C9" s="272"/>
      <c r="D9" s="273"/>
      <c r="E9" s="141"/>
      <c r="F9" s="135"/>
      <c r="G9" s="348"/>
      <c r="H9" s="357"/>
      <c r="I9" s="129"/>
      <c r="L9" s="88" t="str">
        <f t="shared" ref="L9:L12" si="0">IF(I9=TRUE,IF(E9="－","",IF(E9&gt;1,A9&amp;E9&amp;"p",A9)),"")</f>
        <v/>
      </c>
      <c r="M9" s="262"/>
      <c r="N9" s="262"/>
    </row>
    <row r="10" spans="1:14" ht="21" customHeight="1">
      <c r="A10" s="126" t="str">
        <f>"("&amp;$C$1+2&amp;")"</f>
        <v>(44)</v>
      </c>
      <c r="B10" s="222" t="s">
        <v>122</v>
      </c>
      <c r="C10" s="259"/>
      <c r="D10" s="260"/>
      <c r="E10" s="140"/>
      <c r="F10" s="136"/>
      <c r="G10" s="337" t="s">
        <v>212</v>
      </c>
      <c r="H10" s="332"/>
      <c r="I10" s="129"/>
      <c r="L10" s="88" t="str">
        <f t="shared" si="0"/>
        <v/>
      </c>
      <c r="M10" s="262"/>
      <c r="N10" s="262" t="s">
        <v>161</v>
      </c>
    </row>
    <row r="11" spans="1:14" ht="21" customHeight="1">
      <c r="A11" s="130" t="str">
        <f>A10</f>
        <v>(44)</v>
      </c>
      <c r="B11" s="224"/>
      <c r="C11" s="192"/>
      <c r="D11" s="261"/>
      <c r="E11" s="131" t="str">
        <f>IF(I11=TRUE,J11,"")</f>
        <v/>
      </c>
      <c r="F11" s="137"/>
      <c r="G11" s="348"/>
      <c r="H11" s="349"/>
      <c r="I11" s="129" t="b">
        <v>0</v>
      </c>
      <c r="J11" s="88">
        <f>IF(I11=TRUE,2,0)</f>
        <v>0</v>
      </c>
      <c r="L11" s="88" t="str">
        <f t="shared" si="0"/>
        <v/>
      </c>
      <c r="M11" s="262"/>
      <c r="N11" s="262"/>
    </row>
    <row r="12" spans="1:14" ht="21" customHeight="1">
      <c r="A12" s="133" t="str">
        <f>A11</f>
        <v>(44)</v>
      </c>
      <c r="B12" s="226"/>
      <c r="C12" s="267"/>
      <c r="D12" s="268"/>
      <c r="E12" s="141"/>
      <c r="F12" s="147"/>
      <c r="G12" s="348"/>
      <c r="H12" s="350"/>
      <c r="I12" s="129"/>
      <c r="L12" s="88" t="str">
        <f t="shared" si="0"/>
        <v/>
      </c>
      <c r="M12" s="262"/>
      <c r="N12" s="262"/>
    </row>
    <row r="13" spans="1:14" ht="21" customHeight="1">
      <c r="A13" s="126" t="str">
        <f>"("&amp;$C$1+3&amp;")"</f>
        <v>(45)</v>
      </c>
      <c r="B13" s="222" t="s">
        <v>181</v>
      </c>
      <c r="C13" s="259"/>
      <c r="D13" s="223"/>
      <c r="E13" s="140"/>
      <c r="F13" s="136"/>
      <c r="G13" s="337" t="s">
        <v>213</v>
      </c>
      <c r="H13" s="332"/>
      <c r="I13" s="129"/>
      <c r="L13" s="88" t="str">
        <f t="shared" ref="L13:L18" si="1">IF(I13=TRUE,IF(E13="－","",IF(E13&gt;1,A13&amp;E13&amp;"p",A13)),"")</f>
        <v/>
      </c>
      <c r="M13" s="262"/>
      <c r="N13" s="262"/>
    </row>
    <row r="14" spans="1:14" ht="21" customHeight="1">
      <c r="A14" s="130" t="str">
        <f>A13</f>
        <v>(45)</v>
      </c>
      <c r="B14" s="351" t="s">
        <v>182</v>
      </c>
      <c r="C14" s="352"/>
      <c r="D14" s="353"/>
      <c r="E14" s="131" t="str">
        <f>IF(I14=TRUE,J14,"")</f>
        <v/>
      </c>
      <c r="F14" s="137"/>
      <c r="G14" s="348"/>
      <c r="H14" s="349"/>
      <c r="I14" s="129" t="b">
        <v>0</v>
      </c>
      <c r="J14" s="88">
        <f>IF(I14=TRUE,3,0)</f>
        <v>0</v>
      </c>
      <c r="L14" s="88" t="str">
        <f t="shared" si="1"/>
        <v/>
      </c>
      <c r="M14" s="262"/>
      <c r="N14" s="262"/>
    </row>
    <row r="15" spans="1:14" ht="21" customHeight="1">
      <c r="A15" s="133" t="str">
        <f>A14</f>
        <v>(45)</v>
      </c>
      <c r="B15" s="354"/>
      <c r="C15" s="355"/>
      <c r="D15" s="356"/>
      <c r="E15" s="141"/>
      <c r="F15" s="135"/>
      <c r="G15" s="348"/>
      <c r="H15" s="350"/>
      <c r="I15" s="129"/>
      <c r="L15" s="88" t="str">
        <f t="shared" si="1"/>
        <v/>
      </c>
      <c r="M15" s="262"/>
      <c r="N15" s="262"/>
    </row>
    <row r="16" spans="1:14" ht="21" customHeight="1">
      <c r="A16" s="126" t="str">
        <f>"("&amp;$C$1+4&amp;")"</f>
        <v>(46)</v>
      </c>
      <c r="B16" s="222" t="s">
        <v>82</v>
      </c>
      <c r="C16" s="259"/>
      <c r="D16" s="260"/>
      <c r="E16" s="140"/>
      <c r="F16" s="136"/>
      <c r="G16" s="337" t="s">
        <v>214</v>
      </c>
      <c r="H16" s="332"/>
      <c r="I16" s="129"/>
      <c r="L16" s="88" t="str">
        <f t="shared" si="1"/>
        <v/>
      </c>
      <c r="M16" s="262" t="s">
        <v>61</v>
      </c>
      <c r="N16" s="262" t="s">
        <v>162</v>
      </c>
    </row>
    <row r="17" spans="1:17" ht="21" customHeight="1">
      <c r="A17" s="130" t="str">
        <f>A16</f>
        <v>(46)</v>
      </c>
      <c r="B17" s="224"/>
      <c r="C17" s="192"/>
      <c r="D17" s="261"/>
      <c r="E17" s="131" t="str">
        <f>IF(I17=TRUE,J17,"")</f>
        <v/>
      </c>
      <c r="F17" s="137"/>
      <c r="G17" s="348"/>
      <c r="H17" s="349"/>
      <c r="I17" s="129" t="b">
        <v>0</v>
      </c>
      <c r="J17" s="88">
        <f>IF(I17=TRUE,3,0)</f>
        <v>0</v>
      </c>
      <c r="L17" s="88" t="str">
        <f t="shared" si="1"/>
        <v/>
      </c>
      <c r="M17" s="262"/>
      <c r="N17" s="262"/>
    </row>
    <row r="18" spans="1:17" ht="21" customHeight="1">
      <c r="A18" s="133" t="str">
        <f>A17</f>
        <v>(46)</v>
      </c>
      <c r="B18" s="226"/>
      <c r="C18" s="267"/>
      <c r="D18" s="268"/>
      <c r="E18" s="141"/>
      <c r="F18" s="137"/>
      <c r="G18" s="348"/>
      <c r="H18" s="350"/>
      <c r="I18" s="129"/>
      <c r="L18" s="88" t="str">
        <f t="shared" si="1"/>
        <v/>
      </c>
      <c r="M18" s="262"/>
      <c r="N18" s="262"/>
    </row>
    <row r="19" spans="1:17" ht="21" customHeight="1">
      <c r="A19" s="126" t="str">
        <f>"("&amp;$C$1+5&amp;")"</f>
        <v>(47)</v>
      </c>
      <c r="B19" s="222" t="s">
        <v>124</v>
      </c>
      <c r="C19" s="259"/>
      <c r="D19" s="260"/>
      <c r="E19" s="140"/>
      <c r="F19" s="136"/>
      <c r="G19" s="337" t="s">
        <v>215</v>
      </c>
      <c r="H19" s="332"/>
      <c r="I19" s="129"/>
      <c r="L19" s="88" t="str">
        <f t="shared" ref="L19:L21" si="2">IF(I19=TRUE,IF(E19="－","",IF(E19&gt;1,A19&amp;E19&amp;"p",A19)),"")</f>
        <v/>
      </c>
      <c r="M19" s="262"/>
      <c r="N19" s="262"/>
    </row>
    <row r="20" spans="1:17" ht="21" customHeight="1">
      <c r="A20" s="130" t="str">
        <f>A19</f>
        <v>(47)</v>
      </c>
      <c r="B20" s="224"/>
      <c r="C20" s="192"/>
      <c r="D20" s="261"/>
      <c r="E20" s="131" t="str">
        <f>IF(I20=TRUE,J20,"")</f>
        <v/>
      </c>
      <c r="F20" s="137"/>
      <c r="G20" s="348"/>
      <c r="H20" s="349"/>
      <c r="I20" s="129" t="b">
        <v>0</v>
      </c>
      <c r="J20" s="88">
        <f>IF(I20=TRUE,3,0)</f>
        <v>0</v>
      </c>
      <c r="L20" s="88" t="str">
        <f t="shared" si="2"/>
        <v/>
      </c>
      <c r="M20" s="262"/>
      <c r="N20" s="262"/>
    </row>
    <row r="21" spans="1:17" ht="21" customHeight="1">
      <c r="A21" s="133" t="str">
        <f>A20</f>
        <v>(47)</v>
      </c>
      <c r="B21" s="226"/>
      <c r="C21" s="267"/>
      <c r="D21" s="268"/>
      <c r="E21" s="141"/>
      <c r="F21" s="137"/>
      <c r="G21" s="348"/>
      <c r="H21" s="350"/>
      <c r="I21" s="129"/>
      <c r="L21" s="88" t="str">
        <f t="shared" si="2"/>
        <v/>
      </c>
      <c r="M21" s="262"/>
      <c r="N21" s="262"/>
    </row>
    <row r="22" spans="1:17" ht="21" customHeight="1">
      <c r="A22" s="126" t="str">
        <f>"("&amp;$C$1+6&amp;")"</f>
        <v>(48)</v>
      </c>
      <c r="B22" s="224" t="s">
        <v>155</v>
      </c>
      <c r="C22" s="192"/>
      <c r="D22" s="225"/>
      <c r="E22" s="140"/>
      <c r="F22" s="136"/>
      <c r="G22" s="255" t="s">
        <v>32</v>
      </c>
      <c r="H22" s="256"/>
      <c r="I22" s="129"/>
      <c r="L22" s="88" t="str">
        <f t="shared" ref="L22:L29" si="3">IF(I22=TRUE,IF(E22="－","",IF(E22&gt;1,A22&amp;E22&amp;"p",A22)),"")</f>
        <v/>
      </c>
      <c r="M22" s="262"/>
      <c r="N22" s="262" t="s">
        <v>163</v>
      </c>
    </row>
    <row r="23" spans="1:17" ht="21" customHeight="1">
      <c r="A23" s="130" t="str">
        <f>A22</f>
        <v>(48)</v>
      </c>
      <c r="B23" s="305" t="str">
        <f>IF(I23=TRUE,"取り組み内容について簡潔にご記載ください。(80字程度)","")</f>
        <v/>
      </c>
      <c r="C23" s="306"/>
      <c r="D23" s="307"/>
      <c r="E23" s="131" t="str">
        <f>IF(I23=TRUE,J23,"")</f>
        <v/>
      </c>
      <c r="F23" s="137"/>
      <c r="G23" s="255"/>
      <c r="H23" s="257"/>
      <c r="I23" s="129" t="b">
        <v>0</v>
      </c>
      <c r="J23" s="88">
        <f>IF(I23=TRUE,1,0)</f>
        <v>0</v>
      </c>
      <c r="L23" s="88" t="str">
        <f t="shared" si="3"/>
        <v/>
      </c>
      <c r="M23" s="262"/>
      <c r="N23" s="262"/>
    </row>
    <row r="24" spans="1:17" ht="21" customHeight="1">
      <c r="A24" s="133" t="str">
        <f>A23</f>
        <v>(48)</v>
      </c>
      <c r="B24" s="308"/>
      <c r="C24" s="309"/>
      <c r="D24" s="310"/>
      <c r="E24" s="141"/>
      <c r="F24" s="137"/>
      <c r="G24" s="255"/>
      <c r="H24" s="283"/>
      <c r="I24" s="129"/>
      <c r="L24" s="88" t="str">
        <f t="shared" si="3"/>
        <v/>
      </c>
      <c r="M24" s="262"/>
      <c r="N24" s="262"/>
    </row>
    <row r="25" spans="1:17" ht="21" customHeight="1">
      <c r="A25" s="126" t="str">
        <f>"("&amp;$C$1+7&amp;")"</f>
        <v>(49)</v>
      </c>
      <c r="B25" s="224" t="s">
        <v>155</v>
      </c>
      <c r="C25" s="192"/>
      <c r="D25" s="225"/>
      <c r="E25" s="140"/>
      <c r="F25" s="136"/>
      <c r="G25" s="255" t="s">
        <v>32</v>
      </c>
      <c r="H25" s="256"/>
      <c r="I25" s="129"/>
      <c r="L25" s="88" t="str">
        <f t="shared" si="3"/>
        <v/>
      </c>
      <c r="M25" s="262"/>
      <c r="N25" s="262" t="s">
        <v>164</v>
      </c>
    </row>
    <row r="26" spans="1:17" ht="21" customHeight="1">
      <c r="A26" s="130" t="str">
        <f>A25</f>
        <v>(49)</v>
      </c>
      <c r="B26" s="305" t="str">
        <f>IF(I26=TRUE,"取り組み内容について簡潔にご記載ください。(80字程度)","")</f>
        <v/>
      </c>
      <c r="C26" s="306"/>
      <c r="D26" s="307"/>
      <c r="E26" s="131" t="str">
        <f>IF(I26=TRUE,J26,"")</f>
        <v/>
      </c>
      <c r="F26" s="137"/>
      <c r="G26" s="255"/>
      <c r="H26" s="257"/>
      <c r="I26" s="129" t="b">
        <v>0</v>
      </c>
      <c r="J26" s="88">
        <f>IF(I26=TRUE,1,0)</f>
        <v>0</v>
      </c>
      <c r="L26" s="88" t="str">
        <f t="shared" si="3"/>
        <v/>
      </c>
      <c r="M26" s="262"/>
      <c r="N26" s="262"/>
    </row>
    <row r="27" spans="1:17" ht="21" customHeight="1">
      <c r="A27" s="133" t="str">
        <f>A26</f>
        <v>(49)</v>
      </c>
      <c r="B27" s="308"/>
      <c r="C27" s="309"/>
      <c r="D27" s="310"/>
      <c r="E27" s="141"/>
      <c r="F27" s="139"/>
      <c r="G27" s="255"/>
      <c r="H27" s="283"/>
      <c r="I27" s="129"/>
      <c r="L27" s="88" t="str">
        <f t="shared" si="3"/>
        <v/>
      </c>
      <c r="M27" s="262"/>
      <c r="N27" s="262"/>
    </row>
    <row r="28" spans="1:17" ht="21" customHeight="1">
      <c r="A28" s="126" t="str">
        <f>"("&amp;$C$1+8&amp;")"</f>
        <v>(50)</v>
      </c>
      <c r="B28" s="224" t="s">
        <v>155</v>
      </c>
      <c r="C28" s="192"/>
      <c r="D28" s="225"/>
      <c r="E28" s="140"/>
      <c r="F28" s="136"/>
      <c r="G28" s="255" t="s">
        <v>32</v>
      </c>
      <c r="H28" s="256"/>
      <c r="I28" s="129"/>
      <c r="L28" s="88" t="str">
        <f t="shared" si="3"/>
        <v/>
      </c>
      <c r="M28" s="262"/>
      <c r="N28" s="262" t="s">
        <v>77</v>
      </c>
    </row>
    <row r="29" spans="1:17" ht="21" customHeight="1">
      <c r="A29" s="130" t="str">
        <f>A28</f>
        <v>(50)</v>
      </c>
      <c r="B29" s="305" t="str">
        <f>IF(I29=TRUE,"取り組み内容について簡潔にご記載ください。(80字程度)","")</f>
        <v/>
      </c>
      <c r="C29" s="306"/>
      <c r="D29" s="307"/>
      <c r="E29" s="131" t="str">
        <f>IF(I29=TRUE,J29,"")</f>
        <v/>
      </c>
      <c r="F29" s="137"/>
      <c r="G29" s="255"/>
      <c r="H29" s="257"/>
      <c r="I29" s="129" t="b">
        <v>0</v>
      </c>
      <c r="J29" s="88">
        <f>IF(I29=TRUE,1,0)</f>
        <v>0</v>
      </c>
      <c r="L29" s="88" t="str">
        <f t="shared" si="3"/>
        <v/>
      </c>
      <c r="M29" s="262"/>
      <c r="N29" s="262"/>
    </row>
    <row r="30" spans="1:17" ht="21" customHeight="1" thickBot="1">
      <c r="A30" s="142" t="str">
        <f>A29</f>
        <v>(50)</v>
      </c>
      <c r="B30" s="308"/>
      <c r="C30" s="309"/>
      <c r="D30" s="310"/>
      <c r="E30" s="141"/>
      <c r="F30" s="143"/>
      <c r="G30" s="255"/>
      <c r="H30" s="258"/>
      <c r="I30" s="129"/>
      <c r="L30" s="88" t="str">
        <f>IF(I30=TRUE,IF(E30="－","",IF(E30&gt;1,A30&amp;E30&amp;"p",A30)),"")</f>
        <v/>
      </c>
      <c r="M30" s="262"/>
      <c r="N30" s="262"/>
    </row>
    <row r="31" spans="1:17" ht="13" customHeight="1">
      <c r="A31" s="246" t="s">
        <v>72</v>
      </c>
      <c r="B31" s="246"/>
      <c r="C31" s="246"/>
      <c r="D31" s="246"/>
      <c r="E31" s="246"/>
      <c r="F31" s="246"/>
      <c r="G31" s="246"/>
      <c r="H31" s="246"/>
      <c r="I31" s="144"/>
      <c r="L31" s="144"/>
      <c r="M31" s="145"/>
      <c r="N31" s="145"/>
      <c r="Q31" s="6"/>
    </row>
    <row r="32" spans="1:17" ht="12.5" customHeight="1">
      <c r="A32" s="318" t="s">
        <v>43</v>
      </c>
      <c r="B32" s="318"/>
      <c r="C32" s="318"/>
      <c r="D32" s="318"/>
      <c r="E32" s="318"/>
      <c r="F32" s="318"/>
      <c r="G32" s="318"/>
      <c r="H32" s="318"/>
      <c r="M32" s="6"/>
      <c r="N32" s="6"/>
      <c r="Q32" s="6"/>
    </row>
    <row r="33" spans="1:19" ht="26" customHeight="1">
      <c r="A33" s="317" t="s">
        <v>44</v>
      </c>
      <c r="B33" s="317"/>
      <c r="C33" s="317"/>
      <c r="D33" s="317"/>
      <c r="E33" s="317"/>
      <c r="F33" s="317"/>
      <c r="G33" s="317"/>
      <c r="H33" s="317"/>
      <c r="M33" s="6"/>
      <c r="N33" s="6"/>
      <c r="Q33" s="6"/>
    </row>
    <row r="34" spans="1:19">
      <c r="A34" s="303" t="s">
        <v>45</v>
      </c>
      <c r="B34" s="303"/>
      <c r="C34" s="303"/>
      <c r="D34" s="303"/>
      <c r="E34" s="303"/>
      <c r="F34" s="303"/>
      <c r="G34" s="303"/>
      <c r="H34" s="303"/>
      <c r="M34" s="6"/>
      <c r="N34" s="6"/>
      <c r="Q34" s="6"/>
    </row>
    <row r="35" spans="1:19" ht="12.5" customHeight="1">
      <c r="A35" s="318" t="s">
        <v>71</v>
      </c>
      <c r="B35" s="318"/>
      <c r="C35" s="318"/>
      <c r="D35" s="318"/>
      <c r="E35" s="318"/>
      <c r="F35" s="318"/>
      <c r="G35" s="318"/>
      <c r="H35" s="318"/>
      <c r="M35" s="145"/>
      <c r="N35" s="145"/>
      <c r="Q35" s="74"/>
    </row>
    <row r="36" spans="1:19" s="8" customFormat="1" ht="13">
      <c r="A36" s="61"/>
      <c r="B36" s="61"/>
      <c r="C36" s="61"/>
      <c r="D36" s="61"/>
      <c r="E36" s="61"/>
      <c r="F36" s="61"/>
      <c r="G36" s="61"/>
      <c r="H36" s="190" t="s">
        <v>9</v>
      </c>
      <c r="I36" s="88"/>
      <c r="J36" s="88"/>
      <c r="K36" s="88"/>
      <c r="L36" s="88"/>
      <c r="M36" s="61"/>
      <c r="N36" s="61"/>
      <c r="O36" s="111"/>
      <c r="P36" s="111"/>
      <c r="Q36" s="7"/>
      <c r="R36" s="7"/>
      <c r="S36" s="7"/>
    </row>
  </sheetData>
  <sheetProtection algorithmName="SHA-512" hashValue="By4IS0TZBr8xEkzggs8iZgzwY/rKqFE6K1FcZmYYxH6hGSWRlLQgChHDrTA2leVxkxXdM98rilRt30apNJWDkQ==" saltValue="zqfOIYPjQjAJFpnV/LJYJw==" spinCount="100000" sheet="1" objects="1" scenarios="1" selectLockedCells="1"/>
  <mergeCells count="55">
    <mergeCell ref="A35:H35"/>
    <mergeCell ref="M28:M30"/>
    <mergeCell ref="N7:N9"/>
    <mergeCell ref="N10:N12"/>
    <mergeCell ref="N13:N15"/>
    <mergeCell ref="N16:N18"/>
    <mergeCell ref="N19:N21"/>
    <mergeCell ref="N22:N24"/>
    <mergeCell ref="N25:N27"/>
    <mergeCell ref="N28:N30"/>
    <mergeCell ref="M16:M18"/>
    <mergeCell ref="M19:M21"/>
    <mergeCell ref="M22:M24"/>
    <mergeCell ref="M25:M27"/>
    <mergeCell ref="G10:G12"/>
    <mergeCell ref="G13:G15"/>
    <mergeCell ref="M4:M6"/>
    <mergeCell ref="N4:N6"/>
    <mergeCell ref="M7:M9"/>
    <mergeCell ref="M10:M12"/>
    <mergeCell ref="M13:M15"/>
    <mergeCell ref="H4:H6"/>
    <mergeCell ref="H7:H9"/>
    <mergeCell ref="H10:H12"/>
    <mergeCell ref="A33:H33"/>
    <mergeCell ref="A34:H34"/>
    <mergeCell ref="B22:D22"/>
    <mergeCell ref="B25:D25"/>
    <mergeCell ref="B28:D28"/>
    <mergeCell ref="B16:D18"/>
    <mergeCell ref="B23:D24"/>
    <mergeCell ref="B26:D27"/>
    <mergeCell ref="B29:D30"/>
    <mergeCell ref="A32:H32"/>
    <mergeCell ref="G22:G24"/>
    <mergeCell ref="G4:G6"/>
    <mergeCell ref="G7:G9"/>
    <mergeCell ref="B3:D3"/>
    <mergeCell ref="B4:D6"/>
    <mergeCell ref="B19:D21"/>
    <mergeCell ref="B10:D12"/>
    <mergeCell ref="B7:D9"/>
    <mergeCell ref="G16:G18"/>
    <mergeCell ref="H25:H27"/>
    <mergeCell ref="H28:H30"/>
    <mergeCell ref="A31:H31"/>
    <mergeCell ref="H13:H15"/>
    <mergeCell ref="H16:H18"/>
    <mergeCell ref="H19:H21"/>
    <mergeCell ref="H22:H24"/>
    <mergeCell ref="G25:G27"/>
    <mergeCell ref="G28:G30"/>
    <mergeCell ref="G19:G21"/>
    <mergeCell ref="B13:D13"/>
    <mergeCell ref="B14:D15"/>
  </mergeCells>
  <phoneticPr fontId="1"/>
  <conditionalFormatting sqref="B23:D24">
    <cfRule type="containsText" dxfId="12" priority="1" operator="containsText" text="80字">
      <formula>NOT(ISERROR(SEARCH("80字",B23)))</formula>
    </cfRule>
  </conditionalFormatting>
  <conditionalFormatting sqref="B26:D27">
    <cfRule type="containsText" dxfId="11" priority="3" operator="containsText" text="80字">
      <formula>NOT(ISERROR(SEARCH("80字",B26)))</formula>
    </cfRule>
  </conditionalFormatting>
  <conditionalFormatting sqref="B29:D30">
    <cfRule type="containsText" dxfId="10" priority="4" operator="containsText" text="80字">
      <formula>NOT(ISERROR(SEARCH("80字",B29)))</formula>
    </cfRule>
  </conditionalFormatting>
  <hyperlinks>
    <hyperlink ref="H36" location="'5.運営'!A1" display="↑上へ" xr:uid="{418B01C0-8291-497F-AD54-BC00901492B8}"/>
    <hyperlink ref="B14:D15" r:id="rId1" display="エコマーク商品検索トップ &gt; ジャンルで検索 &gt; &gt; 清掃サービス" xr:uid="{D761B2FF-72AF-4910-90D8-6351AAC92C84}"/>
  </hyperlinks>
  <pageMargins left="0.51181102362204722" right="0.51181102362204722" top="0.35433070866141736" bottom="0.15748031496062992" header="0.11811023622047245" footer="0.11811023622047245"/>
  <pageSetup paperSize="9" scale="97" orientation="portrait" cellComments="atEnd" r:id="rId2"/>
  <headerFooter>
    <oddHeader>&amp;R514V1</oddHeader>
  </headerFooter>
  <colBreaks count="1" manualBreakCount="1">
    <brk id="8"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81921" r:id="rId5" name="Check Box 1">
              <controlPr defaultSize="0" autoFill="0" autoLine="0" autoPict="0" altText="はい">
                <anchor moveWithCells="1">
                  <from>
                    <xdr:col>4</xdr:col>
                    <xdr:colOff>869950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81926" r:id="rId6" name="Check Box 6">
              <controlPr defaultSize="0" autoFill="0" autoLine="0" autoPict="0" altText="はい">
                <anchor moveWithCells="1">
                  <from>
                    <xdr:col>4</xdr:col>
                    <xdr:colOff>869950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81932" r:id="rId7" name="Check Box 12">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81935" r:id="rId8" name="Check Box 15">
              <controlPr defaultSize="0" autoFill="0" autoLine="0" autoPict="0" altText="はい">
                <anchor moveWithCells="1">
                  <from>
                    <xdr:col>4</xdr:col>
                    <xdr:colOff>869950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81939" r:id="rId9" name="Check Box 19">
              <controlPr defaultSize="0" autoFill="0" autoLine="0" autoPict="0" altText="はい">
                <anchor moveWithCells="1">
                  <from>
                    <xdr:col>4</xdr:col>
                    <xdr:colOff>863600</xdr:colOff>
                    <xdr:row>22</xdr:row>
                    <xdr:rowOff>0</xdr:rowOff>
                  </from>
                  <to>
                    <xdr:col>5</xdr:col>
                    <xdr:colOff>717550</xdr:colOff>
                    <xdr:row>22</xdr:row>
                    <xdr:rowOff>260350</xdr:rowOff>
                  </to>
                </anchor>
              </controlPr>
            </control>
          </mc:Choice>
        </mc:AlternateContent>
        <mc:AlternateContent xmlns:mc="http://schemas.openxmlformats.org/markup-compatibility/2006">
          <mc:Choice Requires="x14">
            <control shapeId="81940" r:id="rId10" name="Check Box 20">
              <controlPr defaultSize="0" autoFill="0" autoLine="0" autoPict="0" altText="はい">
                <anchor moveWithCells="1">
                  <from>
                    <xdr:col>4</xdr:col>
                    <xdr:colOff>863600</xdr:colOff>
                    <xdr:row>25</xdr:row>
                    <xdr:rowOff>0</xdr:rowOff>
                  </from>
                  <to>
                    <xdr:col>5</xdr:col>
                    <xdr:colOff>717550</xdr:colOff>
                    <xdr:row>26</xdr:row>
                    <xdr:rowOff>0</xdr:rowOff>
                  </to>
                </anchor>
              </controlPr>
            </control>
          </mc:Choice>
        </mc:AlternateContent>
        <mc:AlternateContent xmlns:mc="http://schemas.openxmlformats.org/markup-compatibility/2006">
          <mc:Choice Requires="x14">
            <control shapeId="81941" r:id="rId11" name="Check Box 21">
              <controlPr defaultSize="0" autoFill="0" autoLine="0" autoPict="0" altText="はい">
                <anchor moveWithCells="1">
                  <from>
                    <xdr:col>4</xdr:col>
                    <xdr:colOff>863600</xdr:colOff>
                    <xdr:row>28</xdr:row>
                    <xdr:rowOff>0</xdr:rowOff>
                  </from>
                  <to>
                    <xdr:col>5</xdr:col>
                    <xdr:colOff>717550</xdr:colOff>
                    <xdr:row>29</xdr:row>
                    <xdr:rowOff>0</xdr:rowOff>
                  </to>
                </anchor>
              </controlPr>
            </control>
          </mc:Choice>
        </mc:AlternateContent>
        <mc:AlternateContent xmlns:mc="http://schemas.openxmlformats.org/markup-compatibility/2006">
          <mc:Choice Requires="x14">
            <control shapeId="81929" r:id="rId12" name="Check Box 9">
              <controlPr defaultSize="0" autoFill="0" autoLine="0" autoPict="0" altText="はい">
                <anchor moveWithCells="1">
                  <from>
                    <xdr:col>4</xdr:col>
                    <xdr:colOff>869950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81943" r:id="rId13" name="Check Box 23">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S36"/>
  <sheetViews>
    <sheetView view="pageBreakPreview" zoomScaleNormal="100" zoomScaleSheetLayoutView="100" workbookViewId="0">
      <selection activeCell="A2" sqref="A2"/>
    </sheetView>
  </sheetViews>
  <sheetFormatPr defaultColWidth="9" defaultRowHeight="11.5"/>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5" width="9" style="6"/>
    <col min="16" max="16384" width="9" style="2"/>
  </cols>
  <sheetData>
    <row r="1" spans="1:14" ht="21" customHeight="1">
      <c r="A1" s="115"/>
      <c r="C1" s="187">
        <v>51</v>
      </c>
      <c r="D1" s="75"/>
      <c r="E1" s="75"/>
      <c r="F1" s="52"/>
      <c r="G1" s="52"/>
      <c r="M1" s="52"/>
      <c r="N1" s="52"/>
    </row>
    <row r="2" spans="1:14" ht="21" customHeight="1">
      <c r="A2" s="374" t="s">
        <v>121</v>
      </c>
      <c r="D2" s="116"/>
      <c r="E2" s="117">
        <f>SUM(E4:E30)</f>
        <v>0</v>
      </c>
      <c r="F2" s="118" t="s">
        <v>4</v>
      </c>
      <c r="G2" s="52"/>
      <c r="L2" s="72" t="s">
        <v>40</v>
      </c>
      <c r="M2" s="119"/>
      <c r="N2" s="119"/>
    </row>
    <row r="3" spans="1:14" ht="21" customHeight="1" thickBot="1">
      <c r="A3" s="34" t="s">
        <v>35</v>
      </c>
      <c r="B3" s="214" t="s">
        <v>8</v>
      </c>
      <c r="C3" s="215"/>
      <c r="D3" s="301"/>
      <c r="E3" s="34" t="s">
        <v>3</v>
      </c>
      <c r="F3" s="120" t="s">
        <v>150</v>
      </c>
      <c r="G3" s="121" t="s">
        <v>29</v>
      </c>
      <c r="H3" s="122" t="s">
        <v>151</v>
      </c>
      <c r="I3" s="123" t="s">
        <v>2</v>
      </c>
      <c r="J3" s="124" t="s">
        <v>3</v>
      </c>
      <c r="L3" s="88" t="str">
        <f>CONCATENATE(L4, L5,L6,L7,L8,L9,L10,L11,L12,L13,L14,L15,L16,L17,L18,L19,L20,L21,L22,L23,L24,L25,L26,L27,L28,L29,L30)</f>
        <v/>
      </c>
      <c r="M3" s="125" t="s">
        <v>25</v>
      </c>
      <c r="N3" s="125" t="s">
        <v>26</v>
      </c>
    </row>
    <row r="4" spans="1:14" ht="21" customHeight="1">
      <c r="A4" s="126" t="str">
        <f>"("&amp;C1&amp;")"</f>
        <v>(51)</v>
      </c>
      <c r="B4" s="222" t="s">
        <v>186</v>
      </c>
      <c r="C4" s="259"/>
      <c r="D4" s="260"/>
      <c r="E4" s="127"/>
      <c r="F4" s="128"/>
      <c r="G4" s="255" t="s">
        <v>217</v>
      </c>
      <c r="H4" s="329"/>
      <c r="I4" s="129"/>
      <c r="L4" s="88" t="str">
        <f t="shared" ref="L4:L7" si="0">IF(I4=TRUE,IF(E4="－","",IF(E4&gt;1,A4&amp;E4&amp;"p",A4)),"")</f>
        <v/>
      </c>
      <c r="M4" s="262" t="s">
        <v>62</v>
      </c>
      <c r="N4" s="262" t="s">
        <v>78</v>
      </c>
    </row>
    <row r="5" spans="1:14" ht="21" customHeight="1">
      <c r="A5" s="130" t="str">
        <f>A4</f>
        <v>(51)</v>
      </c>
      <c r="B5" s="224"/>
      <c r="C5" s="192"/>
      <c r="D5" s="261"/>
      <c r="E5" s="131" t="str">
        <f>IF(I5=TRUE,J5,"")</f>
        <v/>
      </c>
      <c r="F5" s="132"/>
      <c r="G5" s="255"/>
      <c r="H5" s="349"/>
      <c r="I5" s="129" t="b">
        <v>0</v>
      </c>
      <c r="J5" s="88">
        <f>IF(I5=TRUE,1,0)</f>
        <v>0</v>
      </c>
      <c r="L5" s="88" t="str">
        <f t="shared" si="0"/>
        <v/>
      </c>
      <c r="M5" s="262"/>
      <c r="N5" s="262"/>
    </row>
    <row r="6" spans="1:14" ht="21" customHeight="1">
      <c r="A6" s="133" t="str">
        <f>A5</f>
        <v>(51)</v>
      </c>
      <c r="B6" s="226"/>
      <c r="C6" s="267"/>
      <c r="D6" s="268"/>
      <c r="E6" s="134"/>
      <c r="F6" s="135"/>
      <c r="G6" s="255"/>
      <c r="H6" s="350"/>
      <c r="I6" s="129"/>
      <c r="L6" s="88" t="str">
        <f t="shared" si="0"/>
        <v/>
      </c>
      <c r="M6" s="262"/>
      <c r="N6" s="262"/>
    </row>
    <row r="7" spans="1:14" ht="21" customHeight="1">
      <c r="A7" s="126" t="str">
        <f>"("&amp;$C$1+1&amp;")"</f>
        <v>(52)</v>
      </c>
      <c r="B7" s="216" t="s">
        <v>80</v>
      </c>
      <c r="C7" s="269"/>
      <c r="D7" s="217"/>
      <c r="E7" s="127"/>
      <c r="F7" s="136"/>
      <c r="G7" s="337" t="s">
        <v>219</v>
      </c>
      <c r="H7" s="332"/>
      <c r="I7" s="129"/>
      <c r="L7" s="88" t="str">
        <f t="shared" si="0"/>
        <v/>
      </c>
      <c r="M7" s="262" t="s">
        <v>152</v>
      </c>
      <c r="N7" s="262" t="s">
        <v>79</v>
      </c>
    </row>
    <row r="8" spans="1:14" ht="21" customHeight="1">
      <c r="A8" s="130" t="str">
        <f>A7</f>
        <v>(52)</v>
      </c>
      <c r="B8" s="218"/>
      <c r="C8" s="270"/>
      <c r="D8" s="219"/>
      <c r="E8" s="131" t="str">
        <f>IF(I8=TRUE,J8,"")</f>
        <v/>
      </c>
      <c r="F8" s="137"/>
      <c r="G8" s="348"/>
      <c r="H8" s="349"/>
      <c r="I8" s="129" t="b">
        <v>0</v>
      </c>
      <c r="J8" s="88">
        <f>IF(I8=TRUE,1,0)</f>
        <v>0</v>
      </c>
      <c r="L8" s="88" t="str">
        <f>IF(I8=TRUE,IF(E8="－","",IF(E8&gt;1,A8&amp;E8&amp;"p",A8)),"")</f>
        <v/>
      </c>
      <c r="M8" s="262"/>
      <c r="N8" s="262"/>
    </row>
    <row r="9" spans="1:14" ht="21" customHeight="1">
      <c r="A9" s="133" t="str">
        <f>A8</f>
        <v>(52)</v>
      </c>
      <c r="B9" s="271"/>
      <c r="C9" s="272"/>
      <c r="D9" s="273"/>
      <c r="E9" s="134"/>
      <c r="F9" s="139"/>
      <c r="G9" s="348"/>
      <c r="H9" s="350"/>
      <c r="I9" s="129"/>
      <c r="L9" s="88" t="str">
        <f>IF(I9=TRUE,IF(E9="－","",IF(E9&gt;1,A9&amp;E9&amp;"p",A9)),"")</f>
        <v/>
      </c>
      <c r="M9" s="262"/>
      <c r="N9" s="262"/>
    </row>
    <row r="10" spans="1:14" ht="21" customHeight="1">
      <c r="A10" s="126" t="str">
        <f>"("&amp;$C$1+2&amp;")"</f>
        <v>(53)</v>
      </c>
      <c r="B10" s="222" t="s">
        <v>175</v>
      </c>
      <c r="C10" s="259"/>
      <c r="D10" s="260"/>
      <c r="E10" s="127"/>
      <c r="F10" s="136"/>
      <c r="G10" s="337" t="s">
        <v>220</v>
      </c>
      <c r="H10" s="332"/>
      <c r="I10" s="129"/>
      <c r="L10" s="88" t="str">
        <f t="shared" ref="L10:L18" si="1">IF(I10=TRUE,IF(E10="－","",IF(E10&gt;1,A10&amp;E10&amp;"p",A10)),"")</f>
        <v/>
      </c>
      <c r="M10" s="262"/>
      <c r="N10" s="262"/>
    </row>
    <row r="11" spans="1:14" ht="21" customHeight="1">
      <c r="A11" s="130" t="str">
        <f>A10</f>
        <v>(53)</v>
      </c>
      <c r="B11" s="224"/>
      <c r="C11" s="192"/>
      <c r="D11" s="261"/>
      <c r="E11" s="131" t="str">
        <f>IF(I11=TRUE,J11,"")</f>
        <v/>
      </c>
      <c r="F11" s="137"/>
      <c r="G11" s="348"/>
      <c r="H11" s="349"/>
      <c r="I11" s="129" t="b">
        <v>0</v>
      </c>
      <c r="J11" s="88">
        <f>IF(I11=TRUE,1,0)</f>
        <v>0</v>
      </c>
      <c r="L11" s="88" t="str">
        <f t="shared" si="1"/>
        <v/>
      </c>
      <c r="M11" s="262"/>
      <c r="N11" s="262"/>
    </row>
    <row r="12" spans="1:14" ht="21" customHeight="1">
      <c r="A12" s="133" t="str">
        <f>A11</f>
        <v>(53)</v>
      </c>
      <c r="B12" s="226"/>
      <c r="C12" s="267"/>
      <c r="D12" s="268"/>
      <c r="E12" s="134"/>
      <c r="F12" s="135"/>
      <c r="G12" s="348"/>
      <c r="H12" s="350"/>
      <c r="I12" s="129"/>
      <c r="L12" s="88" t="str">
        <f t="shared" si="1"/>
        <v/>
      </c>
      <c r="M12" s="262"/>
      <c r="N12" s="262"/>
    </row>
    <row r="13" spans="1:14" ht="21" customHeight="1">
      <c r="A13" s="126" t="str">
        <f>"("&amp;$C$1+3&amp;")"</f>
        <v>(54)</v>
      </c>
      <c r="B13" s="222" t="s">
        <v>184</v>
      </c>
      <c r="C13" s="259"/>
      <c r="D13" s="260"/>
      <c r="E13" s="127"/>
      <c r="F13" s="136"/>
      <c r="G13" s="337" t="s">
        <v>221</v>
      </c>
      <c r="H13" s="332"/>
      <c r="I13" s="129"/>
      <c r="L13" s="88" t="str">
        <f t="shared" si="1"/>
        <v/>
      </c>
      <c r="M13" s="262" t="s">
        <v>153</v>
      </c>
      <c r="N13" s="262" t="s">
        <v>154</v>
      </c>
    </row>
    <row r="14" spans="1:14" ht="21" customHeight="1">
      <c r="A14" s="130" t="str">
        <f>A13</f>
        <v>(54)</v>
      </c>
      <c r="B14" s="224"/>
      <c r="C14" s="192"/>
      <c r="D14" s="261"/>
      <c r="E14" s="131" t="str">
        <f>IF(I14=TRUE,J14,"")</f>
        <v/>
      </c>
      <c r="F14" s="137"/>
      <c r="G14" s="348"/>
      <c r="H14" s="349"/>
      <c r="I14" s="129" t="b">
        <v>0</v>
      </c>
      <c r="J14" s="88">
        <f>IF(I14=TRUE,1,0)</f>
        <v>0</v>
      </c>
      <c r="L14" s="88" t="str">
        <f t="shared" si="1"/>
        <v/>
      </c>
      <c r="M14" s="262"/>
      <c r="N14" s="262"/>
    </row>
    <row r="15" spans="1:14" ht="21" customHeight="1">
      <c r="A15" s="133" t="str">
        <f>A14</f>
        <v>(54)</v>
      </c>
      <c r="B15" s="226"/>
      <c r="C15" s="267"/>
      <c r="D15" s="268"/>
      <c r="E15" s="134"/>
      <c r="F15" s="135"/>
      <c r="G15" s="348"/>
      <c r="H15" s="350"/>
      <c r="I15" s="129"/>
      <c r="L15" s="88" t="str">
        <f t="shared" si="1"/>
        <v/>
      </c>
      <c r="M15" s="262"/>
      <c r="N15" s="262"/>
    </row>
    <row r="16" spans="1:14" ht="21" customHeight="1">
      <c r="A16" s="126" t="str">
        <f>"("&amp;$C$1+4&amp;")"</f>
        <v>(55)</v>
      </c>
      <c r="B16" s="222" t="s">
        <v>117</v>
      </c>
      <c r="C16" s="259"/>
      <c r="D16" s="260"/>
      <c r="E16" s="127"/>
      <c r="F16" s="136"/>
      <c r="G16" s="337" t="s">
        <v>221</v>
      </c>
      <c r="H16" s="332"/>
      <c r="I16" s="129"/>
      <c r="L16" s="88" t="str">
        <f t="shared" si="1"/>
        <v/>
      </c>
      <c r="M16" s="262"/>
      <c r="N16" s="262"/>
    </row>
    <row r="17" spans="1:17" ht="21" customHeight="1">
      <c r="A17" s="130" t="str">
        <f>A16</f>
        <v>(55)</v>
      </c>
      <c r="B17" s="224"/>
      <c r="C17" s="192"/>
      <c r="D17" s="261"/>
      <c r="E17" s="131" t="str">
        <f>IF(I17=TRUE,J17,"")</f>
        <v/>
      </c>
      <c r="F17" s="137"/>
      <c r="G17" s="348"/>
      <c r="H17" s="349"/>
      <c r="I17" s="129" t="b">
        <v>0</v>
      </c>
      <c r="J17" s="88">
        <f>IF(I17=TRUE,2,0)</f>
        <v>0</v>
      </c>
      <c r="L17" s="88" t="str">
        <f t="shared" si="1"/>
        <v/>
      </c>
      <c r="M17" s="262"/>
      <c r="N17" s="262"/>
    </row>
    <row r="18" spans="1:17" ht="21" customHeight="1">
      <c r="A18" s="133" t="str">
        <f>A17</f>
        <v>(55)</v>
      </c>
      <c r="B18" s="226"/>
      <c r="C18" s="267"/>
      <c r="D18" s="268"/>
      <c r="E18" s="134"/>
      <c r="F18" s="137"/>
      <c r="G18" s="348"/>
      <c r="H18" s="350"/>
      <c r="I18" s="129"/>
      <c r="L18" s="88" t="str">
        <f t="shared" si="1"/>
        <v/>
      </c>
      <c r="M18" s="262"/>
      <c r="N18" s="262"/>
    </row>
    <row r="19" spans="1:17" ht="21" customHeight="1">
      <c r="A19" s="126" t="str">
        <f>"("&amp;$C$1+5&amp;")"</f>
        <v>(56)</v>
      </c>
      <c r="B19" s="222" t="s">
        <v>222</v>
      </c>
      <c r="C19" s="259"/>
      <c r="D19" s="260"/>
      <c r="E19" s="140"/>
      <c r="F19" s="136"/>
      <c r="G19" s="248" t="s">
        <v>31</v>
      </c>
      <c r="H19" s="332"/>
      <c r="I19" s="129"/>
      <c r="L19" s="88" t="str">
        <f t="shared" ref="L19:L21" si="2">IF(I19=TRUE,IF(E19="－","",IF(E19&gt;1,A19&amp;E19&amp;"p",A19)),"")</f>
        <v/>
      </c>
      <c r="M19" s="262"/>
      <c r="N19" s="262"/>
      <c r="O19" s="74"/>
      <c r="P19" s="74"/>
    </row>
    <row r="20" spans="1:17" ht="21" customHeight="1">
      <c r="A20" s="130" t="str">
        <f>A19</f>
        <v>(56)</v>
      </c>
      <c r="B20" s="224"/>
      <c r="C20" s="192"/>
      <c r="D20" s="261"/>
      <c r="E20" s="131" t="str">
        <f>IF(I20=TRUE,J20,"")</f>
        <v/>
      </c>
      <c r="F20" s="137"/>
      <c r="G20" s="249"/>
      <c r="H20" s="349"/>
      <c r="I20" s="129" t="b">
        <v>0</v>
      </c>
      <c r="J20" s="88">
        <f>IF(I20=TRUE,2,0)</f>
        <v>0</v>
      </c>
      <c r="L20" s="88" t="str">
        <f t="shared" si="2"/>
        <v/>
      </c>
      <c r="M20" s="262"/>
      <c r="N20" s="262"/>
      <c r="O20" s="74"/>
      <c r="P20" s="74"/>
    </row>
    <row r="21" spans="1:17" ht="21" customHeight="1">
      <c r="A21" s="133" t="str">
        <f>A20</f>
        <v>(56)</v>
      </c>
      <c r="B21" s="226"/>
      <c r="C21" s="267"/>
      <c r="D21" s="268"/>
      <c r="E21" s="141"/>
      <c r="F21" s="137"/>
      <c r="G21" s="250"/>
      <c r="H21" s="350"/>
      <c r="I21" s="129"/>
      <c r="L21" s="88" t="str">
        <f t="shared" si="2"/>
        <v/>
      </c>
      <c r="M21" s="262"/>
      <c r="N21" s="262"/>
      <c r="O21" s="74"/>
      <c r="P21" s="74"/>
    </row>
    <row r="22" spans="1:17" ht="21" customHeight="1">
      <c r="A22" s="126" t="str">
        <f>"("&amp;$C$1+6&amp;")"</f>
        <v>(57)</v>
      </c>
      <c r="B22" s="224" t="s">
        <v>155</v>
      </c>
      <c r="C22" s="192"/>
      <c r="D22" s="225"/>
      <c r="E22" s="140"/>
      <c r="F22" s="136"/>
      <c r="G22" s="248" t="s">
        <v>31</v>
      </c>
      <c r="H22" s="256"/>
      <c r="I22" s="129"/>
      <c r="L22" s="88" t="str">
        <f t="shared" ref="L22:L29" si="3">IF(I22=TRUE,IF(E22="－","",IF(E22&gt;1,A22&amp;E22&amp;"p",A22)),"")</f>
        <v/>
      </c>
      <c r="M22" s="262" t="s">
        <v>156</v>
      </c>
      <c r="N22" s="262" t="s">
        <v>157</v>
      </c>
    </row>
    <row r="23" spans="1:17" ht="21" customHeight="1">
      <c r="A23" s="130" t="str">
        <f>A22</f>
        <v>(57)</v>
      </c>
      <c r="B23" s="305" t="str">
        <f>IF(I23=TRUE,"取り組み内容について簡潔にご記載ください。(80字程度)","")</f>
        <v/>
      </c>
      <c r="C23" s="306"/>
      <c r="D23" s="307"/>
      <c r="E23" s="131" t="str">
        <f>IF(I23=TRUE,J23,"")</f>
        <v/>
      </c>
      <c r="F23" s="137"/>
      <c r="G23" s="249"/>
      <c r="H23" s="257"/>
      <c r="I23" s="129" t="b">
        <v>0</v>
      </c>
      <c r="J23" s="88">
        <f>IF(I23=TRUE,1,0)</f>
        <v>0</v>
      </c>
      <c r="L23" s="88" t="str">
        <f t="shared" si="3"/>
        <v/>
      </c>
      <c r="M23" s="262"/>
      <c r="N23" s="262"/>
    </row>
    <row r="24" spans="1:17" ht="21" customHeight="1">
      <c r="A24" s="133" t="str">
        <f>A23</f>
        <v>(57)</v>
      </c>
      <c r="B24" s="308"/>
      <c r="C24" s="309"/>
      <c r="D24" s="310"/>
      <c r="E24" s="141"/>
      <c r="F24" s="137"/>
      <c r="G24" s="250"/>
      <c r="H24" s="283"/>
      <c r="I24" s="129"/>
      <c r="L24" s="88" t="str">
        <f t="shared" si="3"/>
        <v/>
      </c>
      <c r="M24" s="262"/>
      <c r="N24" s="262"/>
    </row>
    <row r="25" spans="1:17" ht="21" customHeight="1">
      <c r="A25" s="126" t="str">
        <f>"("&amp;$C$1+7&amp;")"</f>
        <v>(58)</v>
      </c>
      <c r="B25" s="224" t="s">
        <v>155</v>
      </c>
      <c r="C25" s="192"/>
      <c r="D25" s="225"/>
      <c r="E25" s="140"/>
      <c r="F25" s="136"/>
      <c r="G25" s="255" t="s">
        <v>32</v>
      </c>
      <c r="H25" s="256"/>
      <c r="I25" s="129"/>
      <c r="L25" s="88" t="str">
        <f t="shared" si="3"/>
        <v/>
      </c>
      <c r="M25" s="262" t="s">
        <v>70</v>
      </c>
      <c r="N25" s="262" t="s">
        <v>158</v>
      </c>
    </row>
    <row r="26" spans="1:17" ht="21" customHeight="1">
      <c r="A26" s="130" t="str">
        <f>A25</f>
        <v>(58)</v>
      </c>
      <c r="B26" s="305" t="str">
        <f>IF(I26=TRUE,"取り組み内容について簡潔にご記載ください。(80字程度)","")</f>
        <v/>
      </c>
      <c r="C26" s="306"/>
      <c r="D26" s="307"/>
      <c r="E26" s="131" t="str">
        <f>IF(I26=TRUE,J26,"")</f>
        <v/>
      </c>
      <c r="F26" s="137"/>
      <c r="G26" s="255"/>
      <c r="H26" s="257"/>
      <c r="I26" s="129" t="b">
        <v>0</v>
      </c>
      <c r="J26" s="88">
        <f>IF(I26=TRUE,1,0)</f>
        <v>0</v>
      </c>
      <c r="L26" s="88" t="str">
        <f t="shared" si="3"/>
        <v/>
      </c>
      <c r="M26" s="262"/>
      <c r="N26" s="262"/>
    </row>
    <row r="27" spans="1:17" ht="21" customHeight="1">
      <c r="A27" s="133" t="str">
        <f>A26</f>
        <v>(58)</v>
      </c>
      <c r="B27" s="308"/>
      <c r="C27" s="309"/>
      <c r="D27" s="310"/>
      <c r="E27" s="141"/>
      <c r="F27" s="139"/>
      <c r="G27" s="255"/>
      <c r="H27" s="283"/>
      <c r="I27" s="129"/>
      <c r="L27" s="88" t="str">
        <f t="shared" si="3"/>
        <v/>
      </c>
      <c r="M27" s="262"/>
      <c r="N27" s="262"/>
    </row>
    <row r="28" spans="1:17" ht="21" customHeight="1">
      <c r="A28" s="126" t="str">
        <f>"("&amp;$C$1+8&amp;")"</f>
        <v>(59)</v>
      </c>
      <c r="B28" s="224" t="s">
        <v>155</v>
      </c>
      <c r="C28" s="192"/>
      <c r="D28" s="225"/>
      <c r="E28" s="140"/>
      <c r="F28" s="136"/>
      <c r="G28" s="255" t="s">
        <v>32</v>
      </c>
      <c r="H28" s="256"/>
      <c r="I28" s="129"/>
      <c r="L28" s="88" t="str">
        <f t="shared" si="3"/>
        <v/>
      </c>
      <c r="M28" s="262"/>
      <c r="N28" s="262"/>
    </row>
    <row r="29" spans="1:17" ht="21" customHeight="1">
      <c r="A29" s="130" t="str">
        <f>A28</f>
        <v>(59)</v>
      </c>
      <c r="B29" s="305" t="str">
        <f>IF(I29=TRUE,"取り組み内容について簡潔にご記載ください。(80字程度)","")</f>
        <v/>
      </c>
      <c r="C29" s="306"/>
      <c r="D29" s="307"/>
      <c r="E29" s="131" t="str">
        <f>IF(I29=TRUE,J29,"")</f>
        <v/>
      </c>
      <c r="F29" s="137"/>
      <c r="G29" s="255"/>
      <c r="H29" s="257"/>
      <c r="I29" s="129" t="b">
        <v>0</v>
      </c>
      <c r="J29" s="88">
        <f>IF(I29=TRUE,1,0)</f>
        <v>0</v>
      </c>
      <c r="L29" s="88" t="str">
        <f t="shared" si="3"/>
        <v/>
      </c>
      <c r="M29" s="262"/>
      <c r="N29" s="262"/>
    </row>
    <row r="30" spans="1:17" ht="21" customHeight="1" thickBot="1">
      <c r="A30" s="142" t="str">
        <f>A29</f>
        <v>(59)</v>
      </c>
      <c r="B30" s="308"/>
      <c r="C30" s="309"/>
      <c r="D30" s="310"/>
      <c r="E30" s="141"/>
      <c r="F30" s="143"/>
      <c r="G30" s="255"/>
      <c r="H30" s="258"/>
      <c r="I30" s="129"/>
      <c r="L30" s="88" t="str">
        <f>IF(I30=TRUE,IF(E30="－","",IF(E30&gt;1,A30&amp;E30&amp;"p",A30)),"")</f>
        <v/>
      </c>
      <c r="M30" s="262"/>
      <c r="N30" s="262"/>
    </row>
    <row r="31" spans="1:17" ht="13" customHeight="1">
      <c r="A31" s="246" t="s">
        <v>72</v>
      </c>
      <c r="B31" s="246"/>
      <c r="C31" s="246"/>
      <c r="D31" s="246"/>
      <c r="E31" s="246"/>
      <c r="F31" s="246"/>
      <c r="G31" s="246"/>
      <c r="H31" s="246"/>
      <c r="I31" s="144"/>
      <c r="L31" s="144"/>
      <c r="M31" s="145"/>
      <c r="N31" s="145"/>
      <c r="O31" s="112"/>
      <c r="P31" s="6"/>
      <c r="Q31" s="6"/>
    </row>
    <row r="32" spans="1:17" ht="12.5" customHeight="1">
      <c r="A32" s="318" t="s">
        <v>43</v>
      </c>
      <c r="B32" s="318"/>
      <c r="C32" s="318"/>
      <c r="D32" s="318"/>
      <c r="E32" s="318"/>
      <c r="F32" s="318"/>
      <c r="G32" s="318"/>
      <c r="H32" s="318"/>
      <c r="M32" s="6"/>
      <c r="N32" s="6"/>
      <c r="O32" s="112"/>
      <c r="P32" s="6"/>
      <c r="Q32" s="6"/>
    </row>
    <row r="33" spans="1:19" ht="26" customHeight="1">
      <c r="A33" s="317" t="s">
        <v>44</v>
      </c>
      <c r="B33" s="317"/>
      <c r="C33" s="317"/>
      <c r="D33" s="317"/>
      <c r="E33" s="317"/>
      <c r="F33" s="317"/>
      <c r="G33" s="317"/>
      <c r="H33" s="317"/>
      <c r="M33" s="6"/>
      <c r="N33" s="6"/>
      <c r="O33" s="112"/>
      <c r="P33" s="6"/>
      <c r="Q33" s="6"/>
    </row>
    <row r="34" spans="1:19">
      <c r="A34" s="303" t="s">
        <v>45</v>
      </c>
      <c r="B34" s="303"/>
      <c r="C34" s="303"/>
      <c r="D34" s="303"/>
      <c r="E34" s="303"/>
      <c r="F34" s="303"/>
      <c r="G34" s="303"/>
      <c r="H34" s="303"/>
      <c r="M34" s="6"/>
      <c r="N34" s="6"/>
      <c r="O34" s="112"/>
      <c r="P34" s="6"/>
      <c r="Q34" s="6"/>
    </row>
    <row r="35" spans="1:19" ht="12.5" customHeight="1">
      <c r="A35" s="318" t="s">
        <v>71</v>
      </c>
      <c r="B35" s="318"/>
      <c r="C35" s="318"/>
      <c r="D35" s="318"/>
      <c r="E35" s="318"/>
      <c r="F35" s="318"/>
      <c r="G35" s="318"/>
      <c r="H35" s="318"/>
      <c r="M35" s="145"/>
      <c r="N35" s="145"/>
      <c r="O35" s="74"/>
      <c r="P35" s="74"/>
      <c r="Q35" s="74"/>
    </row>
    <row r="36" spans="1:19" s="8" customFormat="1" ht="13">
      <c r="A36" s="61"/>
      <c r="B36" s="61"/>
      <c r="C36" s="61"/>
      <c r="D36" s="61"/>
      <c r="E36" s="61"/>
      <c r="F36" s="61"/>
      <c r="G36" s="61"/>
      <c r="H36" s="190" t="s">
        <v>9</v>
      </c>
      <c r="I36" s="88"/>
      <c r="J36" s="88"/>
      <c r="K36" s="88"/>
      <c r="L36" s="88"/>
      <c r="M36" s="61"/>
      <c r="N36" s="61"/>
      <c r="O36" s="7"/>
      <c r="P36" s="7"/>
      <c r="Q36" s="7"/>
      <c r="R36" s="7"/>
      <c r="S36" s="7"/>
    </row>
  </sheetData>
  <sheetProtection algorithmName="SHA-512" hashValue="Le/3k9WvmeN+J1pak7SDUfmPRHd46Znod9kkd/nc0IxfnMtPy6c8ml3AbmPIHgAoyda8jE/pN53H84nuMxblQQ==" saltValue="pcS23A75QlKYgMGJ2domMg==" spinCount="100000" sheet="1" objects="1" scenarios="1" selectLockedCells="1"/>
  <mergeCells count="54">
    <mergeCell ref="M19:M21"/>
    <mergeCell ref="N19:N21"/>
    <mergeCell ref="B19:D21"/>
    <mergeCell ref="G19:G21"/>
    <mergeCell ref="H19:H21"/>
    <mergeCell ref="A35:H35"/>
    <mergeCell ref="M28:M30"/>
    <mergeCell ref="N7:N9"/>
    <mergeCell ref="N10:N12"/>
    <mergeCell ref="N13:N15"/>
    <mergeCell ref="N16:N18"/>
    <mergeCell ref="N22:N24"/>
    <mergeCell ref="N25:N27"/>
    <mergeCell ref="N28:N30"/>
    <mergeCell ref="M16:M18"/>
    <mergeCell ref="M22:M24"/>
    <mergeCell ref="M25:M27"/>
    <mergeCell ref="A32:H32"/>
    <mergeCell ref="A33:H33"/>
    <mergeCell ref="A34:H34"/>
    <mergeCell ref="B25:D25"/>
    <mergeCell ref="M4:M6"/>
    <mergeCell ref="N4:N6"/>
    <mergeCell ref="M7:M9"/>
    <mergeCell ref="M10:M12"/>
    <mergeCell ref="M13:M15"/>
    <mergeCell ref="A31:H31"/>
    <mergeCell ref="H22:H24"/>
    <mergeCell ref="H25:H27"/>
    <mergeCell ref="H28:H30"/>
    <mergeCell ref="G22:G24"/>
    <mergeCell ref="G25:G27"/>
    <mergeCell ref="G28:G30"/>
    <mergeCell ref="B22:D22"/>
    <mergeCell ref="B23:D24"/>
    <mergeCell ref="B28:D28"/>
    <mergeCell ref="B26:D27"/>
    <mergeCell ref="B29:D30"/>
    <mergeCell ref="B3:D3"/>
    <mergeCell ref="B4:D6"/>
    <mergeCell ref="B10:D12"/>
    <mergeCell ref="H4:H6"/>
    <mergeCell ref="G4:G6"/>
    <mergeCell ref="B13:D15"/>
    <mergeCell ref="B16:D18"/>
    <mergeCell ref="B7:D9"/>
    <mergeCell ref="H7:H9"/>
    <mergeCell ref="H10:H12"/>
    <mergeCell ref="H13:H15"/>
    <mergeCell ref="H16:H18"/>
    <mergeCell ref="G7:G9"/>
    <mergeCell ref="G10:G12"/>
    <mergeCell ref="G13:G15"/>
    <mergeCell ref="G16:G18"/>
  </mergeCells>
  <phoneticPr fontId="1"/>
  <conditionalFormatting sqref="B23:D24">
    <cfRule type="containsText" dxfId="9" priority="1" operator="containsText" text="80字">
      <formula>NOT(ISERROR(SEARCH("80字",B23)))</formula>
    </cfRule>
  </conditionalFormatting>
  <conditionalFormatting sqref="B26:D27">
    <cfRule type="containsText" dxfId="8" priority="2" operator="containsText" text="80字">
      <formula>NOT(ISERROR(SEARCH("80字",B26)))</formula>
    </cfRule>
  </conditionalFormatting>
  <conditionalFormatting sqref="B29:D30">
    <cfRule type="containsText" dxfId="7" priority="3" operator="containsText" text="80字">
      <formula>NOT(ISERROR(SEARCH("80字",B29)))</formula>
    </cfRule>
  </conditionalFormatting>
  <hyperlinks>
    <hyperlink ref="H36" location="'6.コミュニケーション'!A1" display="↑上へ" xr:uid="{40AB9222-03B6-42F9-AE0A-6AC0EA884890}"/>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83040" r:id="rId4" name="Check Box 96">
              <controlPr defaultSize="0" autoFill="0" autoLine="0" autoPict="0" altText="はい">
                <anchor moveWithCells="1" sizeWithCells="1">
                  <from>
                    <xdr:col>4</xdr:col>
                    <xdr:colOff>863600</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83041" r:id="rId5" name="Check Box 97">
              <controlPr defaultSize="0" autoFill="0" autoLine="0" autoPict="0" altText="はい">
                <anchor moveWithCells="1" sizeWithCells="1">
                  <from>
                    <xdr:col>4</xdr:col>
                    <xdr:colOff>863600</xdr:colOff>
                    <xdr:row>25</xdr:row>
                    <xdr:rowOff>0</xdr:rowOff>
                  </from>
                  <to>
                    <xdr:col>5</xdr:col>
                    <xdr:colOff>742950</xdr:colOff>
                    <xdr:row>26</xdr:row>
                    <xdr:rowOff>0</xdr:rowOff>
                  </to>
                </anchor>
              </controlPr>
            </control>
          </mc:Choice>
        </mc:AlternateContent>
        <mc:AlternateContent xmlns:mc="http://schemas.openxmlformats.org/markup-compatibility/2006">
          <mc:Choice Requires="x14">
            <control shapeId="83042" r:id="rId6" name="Check Box 98">
              <controlPr defaultSize="0" autoFill="0" autoLine="0" autoPict="0" altText="はい">
                <anchor moveWithCells="1" sizeWithCells="1">
                  <from>
                    <xdr:col>4</xdr:col>
                    <xdr:colOff>863600</xdr:colOff>
                    <xdr:row>28</xdr:row>
                    <xdr:rowOff>0</xdr:rowOff>
                  </from>
                  <to>
                    <xdr:col>5</xdr:col>
                    <xdr:colOff>742950</xdr:colOff>
                    <xdr:row>29</xdr:row>
                    <xdr:rowOff>0</xdr:rowOff>
                  </to>
                </anchor>
              </controlPr>
            </control>
          </mc:Choice>
        </mc:AlternateContent>
        <mc:AlternateContent xmlns:mc="http://schemas.openxmlformats.org/markup-compatibility/2006">
          <mc:Choice Requires="x14">
            <control shapeId="83055" r:id="rId7" name="Check Box 111">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83056" r:id="rId8" name="Check Box 112">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83057" r:id="rId9" name="Check Box 113">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83058" r:id="rId10" name="Check Box 114">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83059" r:id="rId11" name="Check Box 115">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83062" r:id="rId12" name="Check Box 118">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R42"/>
  <sheetViews>
    <sheetView view="pageBreakPreview" zoomScaleNormal="100" zoomScaleSheetLayoutView="100" workbookViewId="0"/>
  </sheetViews>
  <sheetFormatPr defaultColWidth="9" defaultRowHeight="11.5"/>
  <cols>
    <col min="1" max="1" width="5.6328125" style="2" customWidth="1"/>
    <col min="2" max="3" width="10.6328125" style="2" customWidth="1"/>
    <col min="4" max="4" width="9.90625" style="2" customWidth="1"/>
    <col min="5" max="5" width="10.6328125" style="3" customWidth="1"/>
    <col min="6" max="6" width="7.453125" style="3" customWidth="1"/>
    <col min="7" max="7" width="7.6328125" style="2" customWidth="1"/>
    <col min="8" max="8" width="10.6328125" style="2" customWidth="1"/>
    <col min="9" max="9" width="22.81640625" style="114" customWidth="1"/>
    <col min="10" max="10" width="10.6328125" style="4" hidden="1" customWidth="1"/>
    <col min="11" max="11" width="10.6328125" style="72" hidden="1" customWidth="1"/>
    <col min="12" max="14" width="10.6328125" style="6" hidden="1" customWidth="1"/>
    <col min="15" max="15" width="10.6328125" style="74" customWidth="1"/>
    <col min="16" max="17" width="9" style="74" customWidth="1"/>
    <col min="18" max="19" width="9" style="2" customWidth="1"/>
    <col min="20" max="16384" width="9" style="2"/>
  </cols>
  <sheetData>
    <row r="1" spans="1:17" s="18" customFormat="1" ht="13">
      <c r="A1" s="63" t="s">
        <v>225</v>
      </c>
      <c r="E1" s="64"/>
      <c r="F1" s="64"/>
      <c r="I1" s="65" t="str">
        <f>申込区分!C7</f>
        <v>例：株式会社日本環境協会</v>
      </c>
      <c r="J1" s="66" t="s">
        <v>27</v>
      </c>
      <c r="K1" s="7"/>
      <c r="L1" s="33" t="s">
        <v>28</v>
      </c>
      <c r="M1" s="67"/>
      <c r="N1" s="67"/>
      <c r="O1" s="68"/>
      <c r="P1" s="68"/>
      <c r="Q1" s="68"/>
    </row>
    <row r="2" spans="1:17" s="18" customFormat="1" ht="13">
      <c r="E2" s="64"/>
      <c r="F2" s="64"/>
      <c r="I2" s="65" t="str">
        <f>申込区分!C6</f>
        <v>●●ラウンジ</v>
      </c>
      <c r="J2" s="69"/>
      <c r="K2" s="7"/>
      <c r="L2" s="33"/>
      <c r="M2" s="67"/>
      <c r="N2" s="67"/>
      <c r="O2" s="68"/>
      <c r="P2" s="68"/>
      <c r="Q2" s="68"/>
    </row>
    <row r="3" spans="1:17">
      <c r="I3" s="70"/>
      <c r="J3" s="71" t="s">
        <v>24</v>
      </c>
      <c r="L3" s="73"/>
    </row>
    <row r="4" spans="1:17" ht="21" customHeight="1">
      <c r="A4" s="19" t="s">
        <v>20</v>
      </c>
      <c r="E4" s="75"/>
      <c r="F4" s="2"/>
      <c r="G4" s="52"/>
      <c r="I4" s="76"/>
      <c r="J4" s="8">
        <f>G7+G8+G9+G10+G11+G12</f>
        <v>0</v>
      </c>
      <c r="K4" s="7"/>
      <c r="L4" s="33"/>
      <c r="M4" s="7"/>
    </row>
    <row r="5" spans="1:17" ht="21" customHeight="1">
      <c r="A5" s="362" t="s">
        <v>0</v>
      </c>
      <c r="B5" s="363" t="s">
        <v>5</v>
      </c>
      <c r="C5" s="364"/>
      <c r="D5" s="364"/>
      <c r="E5" s="78"/>
      <c r="F5" s="362" t="s">
        <v>10</v>
      </c>
      <c r="G5" s="362"/>
      <c r="H5" s="79" t="s">
        <v>12</v>
      </c>
      <c r="I5" s="358" t="s">
        <v>18</v>
      </c>
      <c r="J5" s="8"/>
      <c r="K5" s="7"/>
      <c r="L5" s="33"/>
      <c r="M5" s="7"/>
    </row>
    <row r="6" spans="1:17" ht="21" customHeight="1">
      <c r="A6" s="362"/>
      <c r="B6" s="365"/>
      <c r="C6" s="366"/>
      <c r="D6" s="366"/>
      <c r="E6" s="80"/>
      <c r="F6" s="77" t="s">
        <v>19</v>
      </c>
      <c r="G6" s="79" t="s">
        <v>22</v>
      </c>
      <c r="H6" s="79" t="s">
        <v>15</v>
      </c>
      <c r="I6" s="358"/>
      <c r="J6" s="81" t="str">
        <f>"※適合ポイントの内訳　"&amp;J7&amp;J8&amp;J9&amp;J10&amp;J11&amp;J12</f>
        <v>※適合ポイントの内訳　■環境に配慮した食材と仕入れ：の0p、■食品ロス削減とリサイクル：の0p、■施設の省エネと節水：の0p、■施設備品・設備の環境配慮：の0p、■環境を意識した施設運営：の0p、■環境コミュニケーション：の0p</v>
      </c>
      <c r="K6" s="7"/>
      <c r="L6" s="7"/>
      <c r="M6" s="7"/>
    </row>
    <row r="7" spans="1:17" ht="24.5" customHeight="1">
      <c r="A7" s="82" t="s">
        <v>105</v>
      </c>
      <c r="B7" s="359" t="s">
        <v>111</v>
      </c>
      <c r="C7" s="360"/>
      <c r="D7" s="360"/>
      <c r="E7" s="83"/>
      <c r="F7" s="84">
        <f>'1.食材'!E2</f>
        <v>0</v>
      </c>
      <c r="G7" s="85">
        <f>SUM('1.食材'!E16:E30)</f>
        <v>0</v>
      </c>
      <c r="H7" s="86" t="str">
        <f>IF(F7&gt;=2,"○","×")</f>
        <v>×</v>
      </c>
      <c r="I7" s="87" t="str">
        <f>'1.食材'!L3</f>
        <v/>
      </c>
      <c r="J7" s="88" t="str">
        <f>"■"&amp;B7&amp;"："&amp;I7&amp;"の"&amp;F7&amp;"p、"</f>
        <v>■環境に配慮した食材と仕入れ：の0p、</v>
      </c>
      <c r="K7" s="89"/>
      <c r="L7" s="89"/>
      <c r="M7" s="89"/>
    </row>
    <row r="8" spans="1:17" ht="24.5" customHeight="1">
      <c r="A8" s="82" t="s">
        <v>106</v>
      </c>
      <c r="B8" s="359" t="s">
        <v>112</v>
      </c>
      <c r="C8" s="360"/>
      <c r="D8" s="360"/>
      <c r="E8" s="83"/>
      <c r="F8" s="84">
        <f>'2.廃棄物'!E2</f>
        <v>0</v>
      </c>
      <c r="G8" s="85">
        <f>SUM('2.廃棄物'!E13:E31)</f>
        <v>0</v>
      </c>
      <c r="H8" s="86" t="str">
        <f t="shared" ref="H8:H12" si="0">IF(F8&gt;=2,"○","×")</f>
        <v>×</v>
      </c>
      <c r="I8" s="87" t="str">
        <f>'2.廃棄物'!L3</f>
        <v/>
      </c>
      <c r="J8" s="88" t="str">
        <f>"■"&amp;B8&amp;"："&amp;I8&amp;"の"&amp;F8&amp;"p、"</f>
        <v>■食品ロス削減とリサイクル：の0p、</v>
      </c>
      <c r="K8" s="89"/>
      <c r="L8" s="89"/>
      <c r="M8" s="89"/>
    </row>
    <row r="9" spans="1:17" ht="24.5" customHeight="1">
      <c r="A9" s="82" t="s">
        <v>107</v>
      </c>
      <c r="B9" s="359" t="s">
        <v>113</v>
      </c>
      <c r="C9" s="360"/>
      <c r="D9" s="360"/>
      <c r="E9" s="83"/>
      <c r="F9" s="84">
        <f>'3.省エネ'!E2</f>
        <v>0</v>
      </c>
      <c r="G9" s="85">
        <f>SUM('3.省エネ'!E23:E31)</f>
        <v>0</v>
      </c>
      <c r="H9" s="86" t="str">
        <f t="shared" si="0"/>
        <v>×</v>
      </c>
      <c r="I9" s="87" t="str">
        <f>'3.省エネ'!L3</f>
        <v/>
      </c>
      <c r="J9" s="88" t="str">
        <f>"■"&amp;B9&amp;"："&amp;I9&amp;"の"&amp;F9&amp;"p、"</f>
        <v>■施設の省エネと節水：の0p、</v>
      </c>
      <c r="K9" s="89"/>
      <c r="L9" s="89"/>
      <c r="M9" s="89"/>
    </row>
    <row r="10" spans="1:17" ht="24.5" customHeight="1">
      <c r="A10" s="82" t="s">
        <v>108</v>
      </c>
      <c r="B10" s="359" t="s">
        <v>114</v>
      </c>
      <c r="C10" s="360"/>
      <c r="D10" s="360"/>
      <c r="E10" s="83"/>
      <c r="F10" s="84">
        <f>'4.備品'!E2</f>
        <v>0</v>
      </c>
      <c r="G10" s="85">
        <f>SUM('4.備品'!E22:E30)</f>
        <v>0</v>
      </c>
      <c r="H10" s="86" t="str">
        <f t="shared" si="0"/>
        <v>×</v>
      </c>
      <c r="I10" s="87" t="str">
        <f>'4.備品'!L3</f>
        <v/>
      </c>
      <c r="J10" s="88" t="str">
        <f>"■"&amp;B10&amp;"："&amp;I10&amp;"の"&amp;F10&amp;"p、"</f>
        <v>■施設備品・設備の環境配慮：の0p、</v>
      </c>
      <c r="K10" s="89"/>
      <c r="L10" s="89"/>
      <c r="M10" s="89"/>
    </row>
    <row r="11" spans="1:17" ht="24.5" customHeight="1">
      <c r="A11" s="82" t="s">
        <v>109</v>
      </c>
      <c r="B11" s="359" t="s">
        <v>115</v>
      </c>
      <c r="C11" s="360"/>
      <c r="D11" s="360"/>
      <c r="E11" s="83"/>
      <c r="F11" s="84">
        <f>'5.運営'!E2</f>
        <v>0</v>
      </c>
      <c r="G11" s="85">
        <f>SUM('5.運営'!E22:E30)</f>
        <v>0</v>
      </c>
      <c r="H11" s="86" t="str">
        <f t="shared" si="0"/>
        <v>×</v>
      </c>
      <c r="I11" s="87" t="str">
        <f>'5.運営'!L3</f>
        <v/>
      </c>
      <c r="J11" s="88" t="str">
        <f>"■"&amp;B11&amp;"："&amp;I11&amp;"の"&amp;F11&amp;"p、"</f>
        <v>■環境を意識した施設運営：の0p、</v>
      </c>
      <c r="K11" s="89"/>
      <c r="L11" s="89"/>
      <c r="M11" s="89"/>
    </row>
    <row r="12" spans="1:17" ht="24.5" customHeight="1">
      <c r="A12" s="82" t="s">
        <v>110</v>
      </c>
      <c r="B12" s="359" t="s">
        <v>116</v>
      </c>
      <c r="C12" s="360"/>
      <c r="D12" s="360"/>
      <c r="E12" s="83"/>
      <c r="F12" s="84">
        <f>'6.コミュニケーション'!E2</f>
        <v>0</v>
      </c>
      <c r="G12" s="85">
        <f>SUM('6.コミュニケーション'!E22:E30)</f>
        <v>0</v>
      </c>
      <c r="H12" s="86" t="str">
        <f t="shared" si="0"/>
        <v>×</v>
      </c>
      <c r="I12" s="87" t="str">
        <f>'6.コミュニケーション'!L3</f>
        <v/>
      </c>
      <c r="J12" s="88" t="str">
        <f>"■"&amp;B12&amp;"："&amp;I12&amp;"の"&amp;F12&amp;"p"</f>
        <v>■環境コミュニケーション：の0p</v>
      </c>
      <c r="K12" s="89"/>
      <c r="L12" s="89"/>
      <c r="M12" s="89"/>
    </row>
    <row r="13" spans="1:17" ht="21" customHeight="1">
      <c r="A13" s="370" t="s">
        <v>23</v>
      </c>
      <c r="B13" s="371"/>
      <c r="C13" s="372"/>
      <c r="D13" s="367" t="str">
        <f>申込区分!D23&amp;")"</f>
        <v>どちらか一方を選択してください。)</v>
      </c>
      <c r="E13" s="368"/>
      <c r="F13" s="90">
        <f>SUM(F7:F12)</f>
        <v>0</v>
      </c>
      <c r="G13" s="91" t="s">
        <v>21</v>
      </c>
      <c r="H13" s="92"/>
      <c r="I13" s="93"/>
      <c r="J13" s="7"/>
      <c r="K13" s="7"/>
      <c r="L13" s="7"/>
      <c r="M13" s="7"/>
    </row>
    <row r="14" spans="1:17" ht="13">
      <c r="A14" s="11"/>
      <c r="B14" s="11"/>
      <c r="C14" s="11"/>
      <c r="D14" s="11"/>
      <c r="E14" s="369" t="str">
        <f>IF(COUNTIF(必須!E4:E28,"必須")&gt;=1,"必須項目が満たされていません",IF(F13&gt;=21,"認定要件を満たす(審査前)","認定要件に達していません"))</f>
        <v>認定要件に達していません</v>
      </c>
      <c r="F14" s="369"/>
      <c r="G14" s="369"/>
      <c r="H14" s="94"/>
      <c r="I14" s="95"/>
      <c r="J14" s="7"/>
      <c r="K14" s="7"/>
      <c r="L14" s="7"/>
      <c r="M14" s="88"/>
    </row>
    <row r="15" spans="1:17" ht="13">
      <c r="A15" s="11"/>
      <c r="B15" s="11"/>
      <c r="C15" s="96"/>
      <c r="D15" s="96"/>
      <c r="E15" s="97"/>
      <c r="F15" s="97"/>
      <c r="G15" s="97"/>
      <c r="H15" s="97"/>
      <c r="I15" s="98"/>
      <c r="J15" s="7"/>
      <c r="K15" s="7"/>
      <c r="L15" s="7"/>
      <c r="M15" s="7"/>
    </row>
    <row r="16" spans="1:17" ht="26" customHeight="1">
      <c r="A16" s="361" t="str">
        <f>IF(E14="","　上表のうち、「環境に関する独自の取り組み(その他)」において、適合ポイントとして評価された項目一覧は以下の通りです。","　上表のうち、「環境に関する独自の取り組み(その他)」として申請した項目一覧は以下の通りです。")</f>
        <v>　上表のうち、「環境に関する独自の取り組み(その他)」として申請した項目一覧は以下の通りです。</v>
      </c>
      <c r="B16" s="361"/>
      <c r="C16" s="361"/>
      <c r="D16" s="361"/>
      <c r="E16" s="361"/>
      <c r="F16" s="361"/>
      <c r="G16" s="361"/>
      <c r="H16" s="361"/>
      <c r="I16" s="361"/>
      <c r="J16" s="7"/>
      <c r="K16" s="7"/>
      <c r="L16" s="7"/>
      <c r="M16" s="7"/>
    </row>
    <row r="17" spans="1:17" ht="13">
      <c r="A17" s="99"/>
      <c r="B17" s="99"/>
      <c r="C17" s="99"/>
      <c r="D17" s="99"/>
      <c r="E17" s="99"/>
      <c r="F17" s="99"/>
      <c r="G17" s="99"/>
      <c r="H17" s="99"/>
      <c r="I17" s="99"/>
      <c r="J17" s="100" t="str">
        <f>J19&amp;J20&amp;J21&amp;J23&amp;J24&amp;J25&amp;J27&amp;J28&amp;J29&amp;J31&amp;J32&amp;J33&amp;J35&amp;J36&amp;J37&amp;J39&amp;J40&amp;J41</f>
        <v/>
      </c>
      <c r="K17" s="7"/>
      <c r="L17" s="7"/>
      <c r="M17" s="7"/>
    </row>
    <row r="18" spans="1:17" ht="13">
      <c r="A18" s="2" t="str">
        <f>A7&amp;B7</f>
        <v>1.環境に配慮した食材と仕入れ</v>
      </c>
      <c r="B18" s="18"/>
      <c r="C18" s="18"/>
      <c r="D18" s="18"/>
      <c r="E18" s="64"/>
      <c r="F18" s="64"/>
      <c r="G18" s="18"/>
      <c r="H18" s="101"/>
      <c r="I18" s="101"/>
      <c r="J18" s="88" t="str">
        <f>IF(A18="","",A18&amp;B18)</f>
        <v>1.環境に配慮した食材と仕入れ</v>
      </c>
      <c r="K18" s="6"/>
      <c r="L18" s="73"/>
    </row>
    <row r="19" spans="1:17" ht="24.5" customHeight="1">
      <c r="A19" s="102" t="str">
        <f>IF('1.食材'!J23&gt;0,'1.食材'!A23,"")</f>
        <v/>
      </c>
      <c r="B19" s="192" t="str">
        <f>IF('1.食材'!J23&gt;0,'1.食材'!B23,"")</f>
        <v/>
      </c>
      <c r="C19" s="192"/>
      <c r="D19" s="192"/>
      <c r="E19" s="192"/>
      <c r="F19" s="192"/>
      <c r="G19" s="192"/>
      <c r="H19" s="192"/>
      <c r="I19" s="192"/>
      <c r="J19" s="88" t="str">
        <f>IF(A19="","",A19&amp;B19)</f>
        <v/>
      </c>
      <c r="K19" s="29"/>
      <c r="L19" s="73" t="str">
        <f t="shared" ref="L19:L40" si="1">IF(A19="","","&lt;li&gt;"&amp;B19&amp;"&lt;/li&gt;")</f>
        <v/>
      </c>
    </row>
    <row r="20" spans="1:17" ht="25" customHeight="1">
      <c r="A20" s="102" t="str">
        <f>IF('1.食材'!J26&gt;0,'1.食材'!A26,"")</f>
        <v/>
      </c>
      <c r="B20" s="192" t="str">
        <f>IF('1.食材'!J26&gt;0,'1.食材'!B26,"")</f>
        <v/>
      </c>
      <c r="C20" s="192"/>
      <c r="D20" s="192"/>
      <c r="E20" s="192"/>
      <c r="F20" s="192"/>
      <c r="G20" s="192"/>
      <c r="H20" s="192"/>
      <c r="I20" s="192"/>
      <c r="J20" s="88" t="str">
        <f t="shared" ref="J20:J41" si="2">IF(A20="","",A20&amp;B20)</f>
        <v/>
      </c>
      <c r="K20" s="29"/>
      <c r="L20" s="73" t="str">
        <f t="shared" si="1"/>
        <v/>
      </c>
    </row>
    <row r="21" spans="1:17" ht="25" customHeight="1">
      <c r="A21" s="102" t="str">
        <f>IF('1.食材'!J29&gt;0,'1.食材'!A29,"")</f>
        <v/>
      </c>
      <c r="B21" s="192" t="str">
        <f>IF('1.食材'!J29&gt;0,'1.食材'!B29,"")</f>
        <v/>
      </c>
      <c r="C21" s="192"/>
      <c r="D21" s="192"/>
      <c r="E21" s="192"/>
      <c r="F21" s="192"/>
      <c r="G21" s="192"/>
      <c r="H21" s="192"/>
      <c r="I21" s="192"/>
      <c r="J21" s="88" t="str">
        <f t="shared" si="2"/>
        <v/>
      </c>
      <c r="K21" s="29"/>
      <c r="L21" s="73" t="str">
        <f t="shared" si="1"/>
        <v/>
      </c>
    </row>
    <row r="22" spans="1:17" s="108" customFormat="1" ht="13" customHeight="1">
      <c r="A22" s="2" t="str">
        <f>A8&amp;B8</f>
        <v>2.食品ロス削減とリサイクル</v>
      </c>
      <c r="B22" s="103"/>
      <c r="C22" s="103"/>
      <c r="D22" s="103"/>
      <c r="E22" s="104"/>
      <c r="F22" s="104"/>
      <c r="G22" s="103"/>
      <c r="H22" s="105"/>
      <c r="I22" s="105"/>
      <c r="J22" s="88" t="str">
        <f t="shared" si="2"/>
        <v>2.食品ロス削減とリサイクル</v>
      </c>
      <c r="K22" s="106"/>
      <c r="L22" s="73"/>
      <c r="M22" s="106"/>
      <c r="N22" s="106"/>
      <c r="O22" s="107"/>
      <c r="P22" s="107"/>
      <c r="Q22" s="107"/>
    </row>
    <row r="23" spans="1:17" ht="25" customHeight="1">
      <c r="A23" s="102" t="str">
        <f>IF('2.廃棄物'!J24&gt;0,'2.廃棄物'!A24,"")</f>
        <v/>
      </c>
      <c r="B23" s="192" t="str">
        <f>IF('2.廃棄物'!J24&gt;0,'2.廃棄物'!B24,"")</f>
        <v/>
      </c>
      <c r="C23" s="192"/>
      <c r="D23" s="192"/>
      <c r="E23" s="192"/>
      <c r="F23" s="192"/>
      <c r="G23" s="192"/>
      <c r="H23" s="192"/>
      <c r="I23" s="192"/>
      <c r="J23" s="88" t="str">
        <f t="shared" si="2"/>
        <v/>
      </c>
      <c r="K23" s="29"/>
      <c r="L23" s="73" t="str">
        <f t="shared" si="1"/>
        <v/>
      </c>
    </row>
    <row r="24" spans="1:17" ht="25" customHeight="1">
      <c r="A24" s="102" t="str">
        <f>IF('2.廃棄物'!J27&gt;0,'2.廃棄物'!A27,"")</f>
        <v/>
      </c>
      <c r="B24" s="192" t="str">
        <f>IF('2.廃棄物'!J27&gt;0,'2.廃棄物'!B27,"")</f>
        <v/>
      </c>
      <c r="C24" s="192"/>
      <c r="D24" s="192"/>
      <c r="E24" s="192"/>
      <c r="F24" s="192"/>
      <c r="G24" s="192"/>
      <c r="H24" s="192"/>
      <c r="I24" s="192"/>
      <c r="J24" s="88" t="str">
        <f t="shared" si="2"/>
        <v/>
      </c>
      <c r="K24" s="29"/>
      <c r="L24" s="73" t="str">
        <f t="shared" si="1"/>
        <v/>
      </c>
    </row>
    <row r="25" spans="1:17" ht="25" customHeight="1">
      <c r="A25" s="102" t="str">
        <f>IF('2.廃棄物'!J30&gt;0,'2.廃棄物'!A30,"")</f>
        <v/>
      </c>
      <c r="B25" s="192" t="str">
        <f>IF('2.廃棄物'!J30&gt;0,'2.廃棄物'!B30,"")</f>
        <v/>
      </c>
      <c r="C25" s="192"/>
      <c r="D25" s="192"/>
      <c r="E25" s="192"/>
      <c r="F25" s="192"/>
      <c r="G25" s="192"/>
      <c r="H25" s="192"/>
      <c r="I25" s="192"/>
      <c r="J25" s="88" t="str">
        <f t="shared" si="2"/>
        <v/>
      </c>
      <c r="K25" s="29"/>
      <c r="L25" s="73" t="str">
        <f>IF(A25="","","&lt;li&gt;"&amp;B25&amp;"&lt;/li&gt;")</f>
        <v/>
      </c>
    </row>
    <row r="26" spans="1:17" ht="13" customHeight="1">
      <c r="A26" s="2" t="str">
        <f>A9&amp;B9</f>
        <v>3.施設の省エネと節水</v>
      </c>
      <c r="B26" s="109"/>
      <c r="C26" s="109"/>
      <c r="D26" s="109"/>
      <c r="E26" s="104"/>
      <c r="F26" s="104"/>
      <c r="G26" s="109"/>
      <c r="H26" s="110"/>
      <c r="I26" s="110"/>
      <c r="J26" s="88" t="str">
        <f t="shared" si="2"/>
        <v>3.施設の省エネと節水</v>
      </c>
      <c r="K26" s="6"/>
      <c r="L26" s="73"/>
    </row>
    <row r="27" spans="1:17" ht="25" customHeight="1">
      <c r="A27" s="102" t="str">
        <f>IF('3.省エネ'!J24&gt;0,'3.省エネ'!A24,"")</f>
        <v/>
      </c>
      <c r="B27" s="192" t="str">
        <f>IF('3.省エネ'!J24&gt;0,'3.省エネ'!B24,"")</f>
        <v/>
      </c>
      <c r="C27" s="192"/>
      <c r="D27" s="192"/>
      <c r="E27" s="192"/>
      <c r="F27" s="192"/>
      <c r="G27" s="192"/>
      <c r="H27" s="192"/>
      <c r="I27" s="192"/>
      <c r="J27" s="88" t="str">
        <f t="shared" si="2"/>
        <v/>
      </c>
      <c r="K27" s="29"/>
      <c r="L27" s="73" t="str">
        <f>IF(A27="","","&lt;li&gt;"&amp;B27&amp;"&lt;/li&gt;")</f>
        <v/>
      </c>
    </row>
    <row r="28" spans="1:17" ht="25" customHeight="1">
      <c r="A28" s="102" t="str">
        <f>IF('3.省エネ'!J27&gt;0,'3.省エネ'!A27,"")</f>
        <v/>
      </c>
      <c r="B28" s="192" t="str">
        <f>IF('3.省エネ'!J27&gt;0,'3.省エネ'!B27,"")</f>
        <v/>
      </c>
      <c r="C28" s="192"/>
      <c r="D28" s="192"/>
      <c r="E28" s="192"/>
      <c r="F28" s="192"/>
      <c r="G28" s="192"/>
      <c r="H28" s="192"/>
      <c r="I28" s="192"/>
      <c r="J28" s="88" t="str">
        <f t="shared" si="2"/>
        <v/>
      </c>
      <c r="K28" s="29"/>
      <c r="L28" s="73" t="str">
        <f t="shared" si="1"/>
        <v/>
      </c>
    </row>
    <row r="29" spans="1:17" ht="25" customHeight="1">
      <c r="A29" s="102" t="str">
        <f>IF('3.省エネ'!J30&gt;0,'3.省エネ'!A30,"")</f>
        <v/>
      </c>
      <c r="B29" s="192" t="str">
        <f>IF('3.省エネ'!J30&gt;0,'3.省エネ'!B30,"")</f>
        <v/>
      </c>
      <c r="C29" s="192"/>
      <c r="D29" s="192"/>
      <c r="E29" s="192"/>
      <c r="F29" s="192"/>
      <c r="G29" s="192"/>
      <c r="H29" s="192"/>
      <c r="I29" s="192"/>
      <c r="J29" s="88" t="str">
        <f>IF(A29="","",A29&amp;B29)</f>
        <v/>
      </c>
      <c r="K29" s="29"/>
      <c r="L29" s="73" t="str">
        <f>IF(A29="","","&lt;li&gt;"&amp;B29&amp;"&lt;/li&gt;")</f>
        <v/>
      </c>
    </row>
    <row r="30" spans="1:17" ht="13" customHeight="1">
      <c r="A30" s="2" t="str">
        <f>A10&amp;B10</f>
        <v>4.施設備品・設備の環境配慮</v>
      </c>
      <c r="B30" s="109"/>
      <c r="C30" s="109"/>
      <c r="D30" s="109"/>
      <c r="E30" s="104"/>
      <c r="F30" s="104"/>
      <c r="G30" s="109"/>
      <c r="H30" s="110"/>
      <c r="I30" s="110"/>
      <c r="J30" s="88" t="str">
        <f>IF(A30="","",A30&amp;B30)</f>
        <v>4.施設備品・設備の環境配慮</v>
      </c>
      <c r="K30" s="6"/>
      <c r="L30" s="73"/>
    </row>
    <row r="31" spans="1:17" ht="25" customHeight="1">
      <c r="A31" s="102" t="str">
        <f>IF('4.備品'!J23&gt;0,'4.備品'!A23,"")</f>
        <v/>
      </c>
      <c r="B31" s="192" t="str">
        <f>IF('4.備品'!J23&gt;0,'4.備品'!B23,"")</f>
        <v/>
      </c>
      <c r="C31" s="192"/>
      <c r="D31" s="192"/>
      <c r="E31" s="192"/>
      <c r="F31" s="192"/>
      <c r="G31" s="192"/>
      <c r="H31" s="192"/>
      <c r="I31" s="192"/>
      <c r="J31" s="88" t="str">
        <f t="shared" si="2"/>
        <v/>
      </c>
      <c r="K31" s="29"/>
      <c r="L31" s="73" t="str">
        <f t="shared" si="1"/>
        <v/>
      </c>
    </row>
    <row r="32" spans="1:17" ht="25" customHeight="1">
      <c r="A32" s="102" t="str">
        <f>IF('4.備品'!J26&gt;0,'4.備品'!A26,"")</f>
        <v/>
      </c>
      <c r="B32" s="192" t="str">
        <f>IF('4.備品'!J26&gt;0,'4.備品'!B26,"")</f>
        <v/>
      </c>
      <c r="C32" s="192"/>
      <c r="D32" s="192"/>
      <c r="E32" s="192"/>
      <c r="F32" s="192"/>
      <c r="G32" s="192"/>
      <c r="H32" s="192"/>
      <c r="I32" s="192"/>
      <c r="J32" s="88" t="str">
        <f t="shared" si="2"/>
        <v/>
      </c>
      <c r="K32" s="29"/>
      <c r="L32" s="73" t="str">
        <f t="shared" si="1"/>
        <v/>
      </c>
    </row>
    <row r="33" spans="1:18" ht="25" customHeight="1">
      <c r="A33" s="102" t="str">
        <f>IF('4.備品'!J29&gt;0,'4.備品'!A29,"")</f>
        <v/>
      </c>
      <c r="B33" s="192" t="str">
        <f>IF('4.備品'!J29&gt;0,'4.備品'!B29,"")</f>
        <v/>
      </c>
      <c r="C33" s="192"/>
      <c r="D33" s="192"/>
      <c r="E33" s="192"/>
      <c r="F33" s="192"/>
      <c r="G33" s="192"/>
      <c r="H33" s="192"/>
      <c r="I33" s="192"/>
      <c r="J33" s="88" t="str">
        <f t="shared" si="2"/>
        <v/>
      </c>
      <c r="K33" s="29"/>
      <c r="L33" s="73" t="str">
        <f t="shared" si="1"/>
        <v/>
      </c>
    </row>
    <row r="34" spans="1:18" ht="13" customHeight="1">
      <c r="A34" s="2" t="str">
        <f>A11&amp;B11</f>
        <v>5.環境を意識した施設運営</v>
      </c>
      <c r="B34" s="109"/>
      <c r="C34" s="109"/>
      <c r="D34" s="109"/>
      <c r="E34" s="104"/>
      <c r="F34" s="104"/>
      <c r="G34" s="109"/>
      <c r="H34" s="110"/>
      <c r="I34" s="110"/>
      <c r="J34" s="88" t="str">
        <f t="shared" si="2"/>
        <v>5.環境を意識した施設運営</v>
      </c>
      <c r="K34" s="6"/>
      <c r="L34" s="73"/>
    </row>
    <row r="35" spans="1:18" s="7" customFormat="1" ht="25" customHeight="1">
      <c r="A35" s="102" t="str">
        <f>IF('5.運営'!J23&gt;0,'5.運営'!A23,"")</f>
        <v/>
      </c>
      <c r="B35" s="192" t="str">
        <f>IF('5.運営'!J23&gt;0,'5.運営'!B23,"")</f>
        <v/>
      </c>
      <c r="C35" s="192"/>
      <c r="D35" s="192"/>
      <c r="E35" s="192"/>
      <c r="F35" s="192"/>
      <c r="G35" s="192"/>
      <c r="H35" s="192"/>
      <c r="I35" s="192"/>
      <c r="J35" s="88" t="str">
        <f t="shared" si="2"/>
        <v/>
      </c>
      <c r="L35" s="73" t="str">
        <f t="shared" si="1"/>
        <v/>
      </c>
      <c r="O35" s="111"/>
      <c r="P35" s="111"/>
      <c r="Q35" s="111"/>
    </row>
    <row r="36" spans="1:18" s="7" customFormat="1" ht="25" customHeight="1">
      <c r="A36" s="102" t="str">
        <f>IF('5.運営'!J26&gt;0,'5.運営'!A26,"")</f>
        <v/>
      </c>
      <c r="B36" s="192" t="str">
        <f>IF('5.運営'!J26&gt;0,'5.運営'!B26,"")</f>
        <v/>
      </c>
      <c r="C36" s="192"/>
      <c r="D36" s="192"/>
      <c r="E36" s="192"/>
      <c r="F36" s="192"/>
      <c r="G36" s="192"/>
      <c r="H36" s="192"/>
      <c r="I36" s="192"/>
      <c r="J36" s="88" t="str">
        <f t="shared" si="2"/>
        <v/>
      </c>
      <c r="L36" s="73" t="str">
        <f t="shared" si="1"/>
        <v/>
      </c>
      <c r="O36" s="111"/>
      <c r="P36" s="111"/>
      <c r="Q36" s="111"/>
    </row>
    <row r="37" spans="1:18" s="6" customFormat="1" ht="25" customHeight="1">
      <c r="A37" s="102" t="str">
        <f>IF('5.運営'!J29&gt;0,'5.運営'!A29,"")</f>
        <v/>
      </c>
      <c r="B37" s="192" t="str">
        <f>IF('5.運営'!J29&gt;0,'5.運営'!B29,"")</f>
        <v/>
      </c>
      <c r="C37" s="192"/>
      <c r="D37" s="192"/>
      <c r="E37" s="192"/>
      <c r="F37" s="192"/>
      <c r="G37" s="192"/>
      <c r="H37" s="192"/>
      <c r="I37" s="192"/>
      <c r="J37" s="88" t="str">
        <f t="shared" si="2"/>
        <v/>
      </c>
      <c r="L37" s="73" t="str">
        <f t="shared" si="1"/>
        <v/>
      </c>
      <c r="O37" s="74"/>
      <c r="P37" s="74"/>
      <c r="Q37" s="74"/>
    </row>
    <row r="38" spans="1:18" ht="13">
      <c r="A38" s="2" t="str">
        <f>A12&amp;B12</f>
        <v>6.環境コミュニケーション</v>
      </c>
      <c r="B38" s="109"/>
      <c r="C38" s="109"/>
      <c r="D38" s="109"/>
      <c r="E38" s="104"/>
      <c r="F38" s="104"/>
      <c r="G38" s="109"/>
      <c r="H38" s="109"/>
      <c r="I38" s="110"/>
      <c r="J38" s="88" t="str">
        <f t="shared" si="2"/>
        <v>6.環境コミュニケーション</v>
      </c>
      <c r="L38" s="73"/>
    </row>
    <row r="39" spans="1:18" ht="25" customHeight="1">
      <c r="A39" s="102" t="str">
        <f>IF('6.コミュニケーション'!J23&gt;0,'6.コミュニケーション'!A23,"")</f>
        <v/>
      </c>
      <c r="B39" s="192" t="str">
        <f>IF('6.コミュニケーション'!J23&gt;0,'6.コミュニケーション'!B23,"")</f>
        <v/>
      </c>
      <c r="C39" s="192"/>
      <c r="D39" s="192"/>
      <c r="E39" s="192"/>
      <c r="F39" s="192"/>
      <c r="G39" s="192"/>
      <c r="H39" s="192"/>
      <c r="I39" s="192"/>
      <c r="J39" s="88" t="str">
        <f t="shared" si="2"/>
        <v/>
      </c>
      <c r="L39" s="73" t="str">
        <f t="shared" si="1"/>
        <v/>
      </c>
    </row>
    <row r="40" spans="1:18" ht="25" customHeight="1">
      <c r="A40" s="102" t="str">
        <f>IF('6.コミュニケーション'!J26&gt;0,'6.コミュニケーション'!A26,"")</f>
        <v/>
      </c>
      <c r="B40" s="192" t="str">
        <f>IF('6.コミュニケーション'!J26&gt;0,'6.コミュニケーション'!B26,"")</f>
        <v/>
      </c>
      <c r="C40" s="192"/>
      <c r="D40" s="192"/>
      <c r="E40" s="192"/>
      <c r="F40" s="192"/>
      <c r="G40" s="192"/>
      <c r="H40" s="192"/>
      <c r="I40" s="192"/>
      <c r="J40" s="88" t="str">
        <f t="shared" si="2"/>
        <v/>
      </c>
      <c r="L40" s="73" t="str">
        <f t="shared" si="1"/>
        <v/>
      </c>
    </row>
    <row r="41" spans="1:18" ht="25" customHeight="1">
      <c r="A41" s="102" t="str">
        <f>IF('6.コミュニケーション'!J29&gt;0,'6.コミュニケーション'!A29,"")</f>
        <v/>
      </c>
      <c r="B41" s="192" t="str">
        <f>IF('6.コミュニケーション'!J29&gt;0,'6.コミュニケーション'!B29,"")</f>
        <v/>
      </c>
      <c r="C41" s="192"/>
      <c r="D41" s="192"/>
      <c r="E41" s="192"/>
      <c r="F41" s="192"/>
      <c r="G41" s="192"/>
      <c r="H41" s="192"/>
      <c r="I41" s="192"/>
      <c r="J41" s="88" t="str">
        <f t="shared" si="2"/>
        <v/>
      </c>
      <c r="L41" s="112" t="str">
        <f>IF(A41="","","&lt;li&gt;"&amp;B41&amp;"&lt;/li&gt;")</f>
        <v/>
      </c>
    </row>
    <row r="42" spans="1:18" s="8" customFormat="1" ht="13" customHeight="1">
      <c r="A42" s="61"/>
      <c r="B42" s="61"/>
      <c r="C42" s="61"/>
      <c r="D42" s="61"/>
      <c r="E42" s="61"/>
      <c r="F42" s="61"/>
      <c r="G42" s="61"/>
      <c r="H42" s="113"/>
      <c r="I42" s="62" t="s">
        <v>9</v>
      </c>
      <c r="J42" s="6"/>
      <c r="K42" s="7"/>
      <c r="L42" s="7"/>
      <c r="M42" s="7"/>
      <c r="N42" s="7"/>
      <c r="O42" s="111"/>
      <c r="P42" s="111"/>
      <c r="Q42" s="111"/>
      <c r="R42" s="7"/>
    </row>
  </sheetData>
  <sheetProtection algorithmName="SHA-512" hashValue="KDizPNWWDXoZpHrhb87hHl8wd1pZIhOds3QqKXmieWIlsCUwrTO+Ypnf7Tbnp5ru02HDzOVBmY0jDa5ZiBS6UQ==" saltValue="NKyaAbdBWZPOXhTAUoL94Q==" spinCount="100000" sheet="1" objects="1" scenarios="1" selectLockedCells="1"/>
  <mergeCells count="32">
    <mergeCell ref="B33:I33"/>
    <mergeCell ref="B29:I29"/>
    <mergeCell ref="B31:I31"/>
    <mergeCell ref="B32:I32"/>
    <mergeCell ref="B28:I28"/>
    <mergeCell ref="B41:I41"/>
    <mergeCell ref="B35:I35"/>
    <mergeCell ref="B36:I36"/>
    <mergeCell ref="B37:I37"/>
    <mergeCell ref="B39:I39"/>
    <mergeCell ref="B40:I40"/>
    <mergeCell ref="B7:D7"/>
    <mergeCell ref="B8:D8"/>
    <mergeCell ref="D13:E13"/>
    <mergeCell ref="E14:G14"/>
    <mergeCell ref="A13:C13"/>
    <mergeCell ref="I5:I6"/>
    <mergeCell ref="B12:D12"/>
    <mergeCell ref="B11:D11"/>
    <mergeCell ref="B19:I19"/>
    <mergeCell ref="B27:I27"/>
    <mergeCell ref="B20:I20"/>
    <mergeCell ref="B21:I21"/>
    <mergeCell ref="B23:I23"/>
    <mergeCell ref="B24:I24"/>
    <mergeCell ref="B25:I25"/>
    <mergeCell ref="A16:I16"/>
    <mergeCell ref="A5:A6"/>
    <mergeCell ref="B5:D6"/>
    <mergeCell ref="B9:D9"/>
    <mergeCell ref="B10:D10"/>
    <mergeCell ref="F5:G5"/>
  </mergeCells>
  <phoneticPr fontId="1"/>
  <conditionalFormatting sqref="D13">
    <cfRule type="containsText" dxfId="6" priority="1" operator="containsText" text="一方">
      <formula>NOT(ISERROR(SEARCH("一方",D13)))</formula>
    </cfRule>
    <cfRule type="containsText" dxfId="5" priority="2" operator="containsText" text="認定要件に達していません">
      <formula>NOT(ISERROR(SEARCH("認定要件に達していません",D13)))</formula>
    </cfRule>
  </conditionalFormatting>
  <conditionalFormatting sqref="E7:E10">
    <cfRule type="containsText" dxfId="4" priority="19" operator="containsText" text="必須">
      <formula>NOT(ISERROR(SEARCH("必須",E7)))</formula>
    </cfRule>
  </conditionalFormatting>
  <conditionalFormatting sqref="E12">
    <cfRule type="containsText" dxfId="3" priority="28" operator="containsText" text="必須">
      <formula>NOT(ISERROR(SEARCH("必須",E12)))</formula>
    </cfRule>
  </conditionalFormatting>
  <conditionalFormatting sqref="H7:H12">
    <cfRule type="containsText" dxfId="2" priority="16" operator="containsText" text="×">
      <formula>NOT(ISERROR(SEARCH("×",H7)))</formula>
    </cfRule>
  </conditionalFormatting>
  <conditionalFormatting sqref="H13:H14 E14">
    <cfRule type="containsText" dxfId="1" priority="4" operator="containsText" text="認定要件に達していません">
      <formula>NOT(ISERROR(SEARCH("認定要件に達していません",E13)))</formula>
    </cfRule>
  </conditionalFormatting>
  <conditionalFormatting sqref="I7:I12">
    <cfRule type="containsText" dxfId="0" priority="7" operator="containsText" text="必須">
      <formula>NOT(ISERROR(SEARCH("必須",I7)))</formula>
    </cfRule>
  </conditionalFormatting>
  <hyperlinks>
    <hyperlink ref="I42" location="'自動集計(入力不要)'!A1" display="↑上へ" xr:uid="{FC626558-A4C8-4975-A75C-5CF949CDF8A4}"/>
  </hyperlinks>
  <pageMargins left="0.51181102362204722" right="0.51181102362204722" top="0.35433070866141736" bottom="0.15748031496062992" header="0.11811023622047245" footer="0.11811023622047245"/>
  <pageSetup paperSize="9" scale="98" orientation="portrait" cellComments="atEnd" r:id="rId1"/>
  <headerFooter>
    <oddHeader>&amp;R514V1</oddHead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申込区分</vt:lpstr>
      <vt:lpstr>必須</vt:lpstr>
      <vt:lpstr>1.食材</vt:lpstr>
      <vt:lpstr>2.廃棄物</vt:lpstr>
      <vt:lpstr>3.省エネ</vt:lpstr>
      <vt:lpstr>4.備品</vt:lpstr>
      <vt:lpstr>5.運営</vt:lpstr>
      <vt:lpstr>6.コミュニケーション</vt:lpstr>
      <vt:lpstr>自動集計(入力不要)</vt:lpstr>
      <vt:lpstr>'1.食材'!Print_Area</vt:lpstr>
      <vt:lpstr>'2.廃棄物'!Print_Area</vt:lpstr>
      <vt:lpstr>'3.省エネ'!Print_Area</vt:lpstr>
      <vt:lpstr>'4.備品'!Print_Area</vt:lpstr>
      <vt:lpstr>'5.運営'!Print_Area</vt:lpstr>
      <vt:lpstr>'6.コミュニケーション'!Print_Area</vt:lpstr>
      <vt:lpstr>'自動集計(入力不要)'!Print_Area</vt:lpstr>
      <vt:lpstr>申込区分!Print_Area</vt:lpstr>
      <vt:lpstr>必須!Print_Area</vt:lpstr>
      <vt:lpstr>'1.食材'!Print_Titles</vt:lpstr>
      <vt:lpstr>'2.廃棄物'!Print_Titles</vt:lpstr>
      <vt:lpstr>'3.省エネ'!Print_Titles</vt:lpstr>
      <vt:lpstr>'4.備品'!Print_Titles</vt:lpstr>
      <vt:lpstr>'5.運営'!Print_Titles</vt:lpstr>
      <vt:lpstr>'6.コミュニケーション'!Print_Titles</vt:lpstr>
      <vt:lpstr>必須!Print_Titles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日本環境協会</dc:creator>
  <cp:lastModifiedBy>本間 隆之</cp:lastModifiedBy>
  <cp:lastPrinted>2024-12-23T04:46:43Z</cp:lastPrinted>
  <dcterms:created xsi:type="dcterms:W3CDTF">2016-07-04T05:42:56Z</dcterms:created>
  <dcterms:modified xsi:type="dcterms:W3CDTF">2025-02-06T08:43:09Z</dcterms:modified>
</cp:coreProperties>
</file>